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етевые графики мунмципальных прогр. за 2014 г\Сетевой по СЭР\"/>
    </mc:Choice>
  </mc:AlternateContent>
  <bookViews>
    <workbookView xWindow="480" yWindow="120" windowWidth="27795" windowHeight="12780"/>
  </bookViews>
  <sheets>
    <sheet name="Лист1" sheetId="1" r:id="rId1"/>
  </sheets>
  <definedNames>
    <definedName name="_xlnm.Print_Titles" localSheetId="0">Лист1!$A:$A,Лист1!$4:$5</definedName>
    <definedName name="_xlnm.Print_Area" localSheetId="0">Лист1!$A$1:$AG$129</definedName>
  </definedNames>
  <calcPr calcId="152511"/>
</workbook>
</file>

<file path=xl/calcChain.xml><?xml version="1.0" encoding="utf-8"?>
<calcChain xmlns="http://schemas.openxmlformats.org/spreadsheetml/2006/main">
  <c r="O119" i="1" l="1"/>
  <c r="O117" i="1"/>
  <c r="O11" i="1"/>
  <c r="H118" i="1" l="1"/>
  <c r="I118" i="1"/>
  <c r="J118" i="1"/>
  <c r="K118" i="1"/>
  <c r="D28" i="1"/>
  <c r="C28" i="1"/>
  <c r="C41" i="1"/>
  <c r="AE25" i="1"/>
  <c r="C22" i="1" l="1"/>
  <c r="E13" i="1"/>
  <c r="E11" i="1" s="1"/>
  <c r="D13" i="1"/>
  <c r="D11" i="1" s="1"/>
  <c r="C13" i="1"/>
  <c r="C11" i="1" s="1"/>
  <c r="E41" i="1"/>
  <c r="D41" i="1"/>
  <c r="E35" i="1"/>
  <c r="D35" i="1"/>
  <c r="D118" i="1" s="1"/>
  <c r="C35" i="1"/>
  <c r="E36" i="1"/>
  <c r="D36" i="1"/>
  <c r="C36" i="1"/>
  <c r="G35" i="1" l="1"/>
  <c r="D22" i="1"/>
  <c r="B22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D20" i="1"/>
  <c r="C20" i="1"/>
  <c r="B20" i="1"/>
  <c r="AA59" i="1"/>
  <c r="AB59" i="1"/>
  <c r="AC59" i="1"/>
  <c r="N11" i="1" l="1"/>
  <c r="E39" i="1"/>
  <c r="D39" i="1"/>
  <c r="C39" i="1"/>
  <c r="E34" i="1"/>
  <c r="D34" i="1"/>
  <c r="C34" i="1"/>
  <c r="G34" i="1" l="1"/>
  <c r="AD119" i="1"/>
  <c r="L118" i="1"/>
  <c r="L119" i="1"/>
  <c r="AD118" i="1"/>
  <c r="AB119" i="1"/>
  <c r="AB118" i="1"/>
  <c r="N9" i="1"/>
  <c r="N7" i="1" s="1"/>
  <c r="B35" i="1" l="1"/>
  <c r="F35" i="1" s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C118" i="1"/>
  <c r="B118" i="1"/>
  <c r="B106" i="1"/>
  <c r="B49" i="1"/>
  <c r="AD11" i="1"/>
  <c r="AB11" i="1"/>
  <c r="Z11" i="1"/>
  <c r="X11" i="1"/>
  <c r="V11" i="1"/>
  <c r="T11" i="1"/>
  <c r="R11" i="1"/>
  <c r="P11" i="1"/>
  <c r="B13" i="1"/>
  <c r="B14" i="1"/>
  <c r="B15" i="1"/>
  <c r="B12" i="1"/>
  <c r="B113" i="1"/>
  <c r="AB64" i="1"/>
  <c r="C118" i="1" l="1"/>
  <c r="E118" i="1"/>
  <c r="B11" i="1"/>
  <c r="K119" i="1"/>
  <c r="G118" i="1" l="1"/>
  <c r="F118" i="1"/>
  <c r="G41" i="1"/>
  <c r="J119" i="1"/>
  <c r="I119" i="1"/>
  <c r="H119" i="1"/>
  <c r="C119" i="1"/>
  <c r="B114" i="1"/>
  <c r="B112" i="1" s="1"/>
  <c r="B111" i="1" s="1"/>
  <c r="AB112" i="1"/>
  <c r="G112" i="1"/>
  <c r="G111" i="1" s="1"/>
  <c r="F112" i="1"/>
  <c r="F111" i="1" s="1"/>
  <c r="E112" i="1"/>
  <c r="E111" i="1" s="1"/>
  <c r="D112" i="1"/>
  <c r="C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D111" i="1"/>
  <c r="C111" i="1"/>
  <c r="B107" i="1"/>
  <c r="AE105" i="1"/>
  <c r="AE103" i="1" s="1"/>
  <c r="AE102" i="1" s="1"/>
  <c r="AD105" i="1"/>
  <c r="AD104" i="1" s="1"/>
  <c r="AC105" i="1"/>
  <c r="AC104" i="1" s="1"/>
  <c r="AA105" i="1"/>
  <c r="Z105" i="1"/>
  <c r="Z104" i="1" s="1"/>
  <c r="Y105" i="1"/>
  <c r="Y104" i="1" s="1"/>
  <c r="G105" i="1"/>
  <c r="F105" i="1"/>
  <c r="E105" i="1"/>
  <c r="E104" i="1" s="1"/>
  <c r="C105" i="1"/>
  <c r="C104" i="1" s="1"/>
  <c r="B105" i="1"/>
  <c r="B104" i="1" s="1"/>
  <c r="AB104" i="1"/>
  <c r="AA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C102" i="1"/>
  <c r="B102" i="1"/>
  <c r="B98" i="1"/>
  <c r="B96" i="1" s="1"/>
  <c r="B93" i="1" s="1"/>
  <c r="AE97" i="1"/>
  <c r="AE96" i="1" s="1"/>
  <c r="AD96" i="1"/>
  <c r="AD93" i="1" s="1"/>
  <c r="AC96" i="1"/>
  <c r="AB96" i="1"/>
  <c r="AB93" i="1" s="1"/>
  <c r="AA96" i="1"/>
  <c r="AA93" i="1" s="1"/>
  <c r="Z96" i="1"/>
  <c r="Z93" i="1" s="1"/>
  <c r="Y96" i="1"/>
  <c r="X96" i="1"/>
  <c r="X93" i="1" s="1"/>
  <c r="W96" i="1"/>
  <c r="V96" i="1"/>
  <c r="V93" i="1" s="1"/>
  <c r="U96" i="1"/>
  <c r="T96" i="1"/>
  <c r="T93" i="1" s="1"/>
  <c r="S96" i="1"/>
  <c r="S93" i="1" s="1"/>
  <c r="G96" i="1"/>
  <c r="G93" i="1" s="1"/>
  <c r="F96" i="1"/>
  <c r="E96" i="1"/>
  <c r="E93" i="1" s="1"/>
  <c r="C96" i="1"/>
  <c r="C93" i="1" s="1"/>
  <c r="AC93" i="1"/>
  <c r="Y93" i="1"/>
  <c r="W93" i="1"/>
  <c r="U93" i="1"/>
  <c r="R93" i="1"/>
  <c r="Q93" i="1"/>
  <c r="P93" i="1"/>
  <c r="O93" i="1"/>
  <c r="N93" i="1"/>
  <c r="M93" i="1"/>
  <c r="L93" i="1"/>
  <c r="K93" i="1"/>
  <c r="J93" i="1"/>
  <c r="I93" i="1"/>
  <c r="H93" i="1"/>
  <c r="F93" i="1"/>
  <c r="AE91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B88" i="1"/>
  <c r="B87" i="1"/>
  <c r="B86" i="1"/>
  <c r="B85" i="1"/>
  <c r="AB84" i="1"/>
  <c r="AA84" i="1"/>
  <c r="G84" i="1"/>
  <c r="F84" i="1"/>
  <c r="E84" i="1"/>
  <c r="D84" i="1"/>
  <c r="C84" i="1"/>
  <c r="AE83" i="1"/>
  <c r="AE82" i="1" s="1"/>
  <c r="B83" i="1"/>
  <c r="B82" i="1"/>
  <c r="B81" i="1"/>
  <c r="B80" i="1"/>
  <c r="AB79" i="1"/>
  <c r="AA79" i="1"/>
  <c r="G79" i="1"/>
  <c r="F79" i="1"/>
  <c r="E79" i="1"/>
  <c r="D79" i="1"/>
  <c r="C79" i="1"/>
  <c r="B78" i="1"/>
  <c r="AE77" i="1"/>
  <c r="B77" i="1"/>
  <c r="AE76" i="1"/>
  <c r="B76" i="1"/>
  <c r="B75" i="1"/>
  <c r="AB74" i="1"/>
  <c r="AA74" i="1"/>
  <c r="G74" i="1"/>
  <c r="F74" i="1"/>
  <c r="E74" i="1"/>
  <c r="D74" i="1"/>
  <c r="C74" i="1"/>
  <c r="B73" i="1"/>
  <c r="B72" i="1"/>
  <c r="B71" i="1"/>
  <c r="B70" i="1"/>
  <c r="AE69" i="1"/>
  <c r="AE68" i="1" s="1"/>
  <c r="AE66" i="1" s="1"/>
  <c r="AA69" i="1"/>
  <c r="Z69" i="1"/>
  <c r="Y69" i="1"/>
  <c r="G69" i="1"/>
  <c r="F69" i="1"/>
  <c r="E69" i="1"/>
  <c r="D69" i="1"/>
  <c r="C69" i="1"/>
  <c r="B68" i="1"/>
  <c r="B67" i="1"/>
  <c r="B66" i="1"/>
  <c r="B65" i="1"/>
  <c r="AA64" i="1"/>
  <c r="Z64" i="1"/>
  <c r="Y64" i="1"/>
  <c r="G64" i="1"/>
  <c r="F64" i="1"/>
  <c r="E64" i="1"/>
  <c r="D64" i="1"/>
  <c r="C64" i="1"/>
  <c r="B63" i="1"/>
  <c r="B62" i="1"/>
  <c r="AE61" i="1"/>
  <c r="AE60" i="1" s="1"/>
  <c r="B61" i="1"/>
  <c r="B60" i="1"/>
  <c r="Z59" i="1"/>
  <c r="Y59" i="1"/>
  <c r="G59" i="1"/>
  <c r="F59" i="1"/>
  <c r="E59" i="1"/>
  <c r="D59" i="1"/>
  <c r="C59" i="1"/>
  <c r="B58" i="1"/>
  <c r="B57" i="1"/>
  <c r="B56" i="1"/>
  <c r="AE55" i="1"/>
  <c r="AE54" i="1" s="1"/>
  <c r="B55" i="1"/>
  <c r="AD54" i="1"/>
  <c r="AD52" i="1" s="1"/>
  <c r="AC54" i="1"/>
  <c r="G54" i="1"/>
  <c r="F54" i="1"/>
  <c r="E54" i="1"/>
  <c r="D54" i="1"/>
  <c r="C54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O48" i="1" s="1"/>
  <c r="N49" i="1"/>
  <c r="M49" i="1"/>
  <c r="L49" i="1"/>
  <c r="K49" i="1"/>
  <c r="J49" i="1"/>
  <c r="I49" i="1"/>
  <c r="H49" i="1"/>
  <c r="G49" i="1"/>
  <c r="F49" i="1"/>
  <c r="E49" i="1"/>
  <c r="D49" i="1"/>
  <c r="C49" i="1"/>
  <c r="AD45" i="1"/>
  <c r="AC45" i="1"/>
  <c r="AC44" i="1" s="1"/>
  <c r="AB45" i="1"/>
  <c r="AB44" i="1" s="1"/>
  <c r="AA45" i="1"/>
  <c r="AA44" i="1" s="1"/>
  <c r="Z45" i="1"/>
  <c r="Y45" i="1"/>
  <c r="X45" i="1"/>
  <c r="X44" i="1" s="1"/>
  <c r="W45" i="1"/>
  <c r="W44" i="1" s="1"/>
  <c r="V45" i="1"/>
  <c r="U45" i="1"/>
  <c r="T45" i="1"/>
  <c r="S45" i="1"/>
  <c r="S44" i="1" s="1"/>
  <c r="R45" i="1"/>
  <c r="Q45" i="1"/>
  <c r="Q44" i="1" s="1"/>
  <c r="P45" i="1"/>
  <c r="P44" i="1" s="1"/>
  <c r="O45" i="1"/>
  <c r="O44" i="1" s="1"/>
  <c r="N45" i="1"/>
  <c r="M45" i="1"/>
  <c r="M44" i="1" s="1"/>
  <c r="L45" i="1"/>
  <c r="L44" i="1" s="1"/>
  <c r="K45" i="1"/>
  <c r="K44" i="1" s="1"/>
  <c r="J45" i="1"/>
  <c r="I45" i="1"/>
  <c r="H45" i="1"/>
  <c r="H44" i="1" s="1"/>
  <c r="G45" i="1"/>
  <c r="G44" i="1" s="1"/>
  <c r="F45" i="1"/>
  <c r="E45" i="1"/>
  <c r="D45" i="1"/>
  <c r="C45" i="1"/>
  <c r="C44" i="1" s="1"/>
  <c r="B45" i="1"/>
  <c r="AE44" i="1"/>
  <c r="AD44" i="1"/>
  <c r="Z44" i="1"/>
  <c r="Y44" i="1"/>
  <c r="V44" i="1"/>
  <c r="U44" i="1"/>
  <c r="T44" i="1"/>
  <c r="R44" i="1"/>
  <c r="N44" i="1"/>
  <c r="J44" i="1"/>
  <c r="I44" i="1"/>
  <c r="F44" i="1"/>
  <c r="E44" i="1"/>
  <c r="D44" i="1"/>
  <c r="B44" i="1"/>
  <c r="B41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AE38" i="1"/>
  <c r="B36" i="1"/>
  <c r="AE34" i="1"/>
  <c r="AE32" i="1" s="1"/>
  <c r="AD34" i="1"/>
  <c r="AC34" i="1"/>
  <c r="AC32" i="1" s="1"/>
  <c r="AC31" i="1" s="1"/>
  <c r="AB34" i="1"/>
  <c r="AA34" i="1"/>
  <c r="Z34" i="1"/>
  <c r="Y34" i="1"/>
  <c r="Y32" i="1" s="1"/>
  <c r="Y31" i="1" s="1"/>
  <c r="X34" i="1"/>
  <c r="W34" i="1"/>
  <c r="W32" i="1" s="1"/>
  <c r="W31" i="1" s="1"/>
  <c r="V34" i="1"/>
  <c r="U34" i="1"/>
  <c r="U32" i="1" s="1"/>
  <c r="U31" i="1" s="1"/>
  <c r="T34" i="1"/>
  <c r="S34" i="1"/>
  <c r="R34" i="1"/>
  <c r="Q34" i="1"/>
  <c r="Q32" i="1" s="1"/>
  <c r="Q31" i="1" s="1"/>
  <c r="P34" i="1"/>
  <c r="O34" i="1"/>
  <c r="O32" i="1" s="1"/>
  <c r="O31" i="1" s="1"/>
  <c r="N34" i="1"/>
  <c r="M34" i="1"/>
  <c r="M32" i="1" s="1"/>
  <c r="M31" i="1" s="1"/>
  <c r="L34" i="1"/>
  <c r="K34" i="1"/>
  <c r="K32" i="1" s="1"/>
  <c r="K31" i="1" s="1"/>
  <c r="J34" i="1"/>
  <c r="I34" i="1"/>
  <c r="I32" i="1" s="1"/>
  <c r="I31" i="1" s="1"/>
  <c r="H34" i="1"/>
  <c r="AA32" i="1"/>
  <c r="AA31" i="1" s="1"/>
  <c r="J32" i="1"/>
  <c r="J31" i="1" s="1"/>
  <c r="B28" i="1"/>
  <c r="AD26" i="1"/>
  <c r="AD25" i="1" s="1"/>
  <c r="AC26" i="1"/>
  <c r="AC25" i="1" s="1"/>
  <c r="AB26" i="1"/>
  <c r="AB25" i="1" s="1"/>
  <c r="AA26" i="1"/>
  <c r="AA25" i="1" s="1"/>
  <c r="Z26" i="1"/>
  <c r="Z25" i="1" s="1"/>
  <c r="Y26" i="1"/>
  <c r="Y25" i="1" s="1"/>
  <c r="X26" i="1"/>
  <c r="X25" i="1" s="1"/>
  <c r="W26" i="1"/>
  <c r="W25" i="1" s="1"/>
  <c r="V26" i="1"/>
  <c r="V25" i="1" s="1"/>
  <c r="U26" i="1"/>
  <c r="U25" i="1" s="1"/>
  <c r="T26" i="1"/>
  <c r="T25" i="1" s="1"/>
  <c r="S26" i="1"/>
  <c r="S25" i="1" s="1"/>
  <c r="R26" i="1"/>
  <c r="R25" i="1" s="1"/>
  <c r="Q26" i="1"/>
  <c r="Q25" i="1" s="1"/>
  <c r="P26" i="1"/>
  <c r="P25" i="1" s="1"/>
  <c r="O26" i="1"/>
  <c r="O25" i="1" s="1"/>
  <c r="N26" i="1"/>
  <c r="N25" i="1" s="1"/>
  <c r="M26" i="1"/>
  <c r="M25" i="1" s="1"/>
  <c r="L26" i="1"/>
  <c r="L25" i="1" s="1"/>
  <c r="K26" i="1"/>
  <c r="K25" i="1" s="1"/>
  <c r="J26" i="1"/>
  <c r="J25" i="1" s="1"/>
  <c r="I26" i="1"/>
  <c r="I25" i="1" s="1"/>
  <c r="H26" i="1"/>
  <c r="H25" i="1" s="1"/>
  <c r="D26" i="1"/>
  <c r="D25" i="1" s="1"/>
  <c r="C26" i="1"/>
  <c r="C25" i="1" s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B17" i="1"/>
  <c r="B9" i="1"/>
  <c r="B7" i="1" s="1"/>
  <c r="AE9" i="1"/>
  <c r="AD9" i="1"/>
  <c r="AD7" i="1" s="1"/>
  <c r="AC9" i="1"/>
  <c r="AC7" i="1" s="1"/>
  <c r="AB9" i="1"/>
  <c r="AB7" i="1" s="1"/>
  <c r="AA9" i="1"/>
  <c r="AA7" i="1" s="1"/>
  <c r="Z9" i="1"/>
  <c r="Z7" i="1" s="1"/>
  <c r="Y9" i="1"/>
  <c r="Y7" i="1" s="1"/>
  <c r="X9" i="1"/>
  <c r="W9" i="1"/>
  <c r="W7" i="1" s="1"/>
  <c r="V9" i="1"/>
  <c r="V7" i="1" s="1"/>
  <c r="U9" i="1"/>
  <c r="U7" i="1" s="1"/>
  <c r="T9" i="1"/>
  <c r="T7" i="1" s="1"/>
  <c r="S9" i="1"/>
  <c r="S7" i="1" s="1"/>
  <c r="R9" i="1"/>
  <c r="R7" i="1" s="1"/>
  <c r="Q9" i="1"/>
  <c r="Q7" i="1" s="1"/>
  <c r="P9" i="1"/>
  <c r="P7" i="1" s="1"/>
  <c r="O9" i="1"/>
  <c r="O7" i="1" s="1"/>
  <c r="M9" i="1"/>
  <c r="M7" i="1" s="1"/>
  <c r="L9" i="1"/>
  <c r="L7" i="1" s="1"/>
  <c r="L6" i="1" s="1"/>
  <c r="K9" i="1"/>
  <c r="K7" i="1" s="1"/>
  <c r="J9" i="1"/>
  <c r="J7" i="1" s="1"/>
  <c r="I9" i="1"/>
  <c r="I7" i="1" s="1"/>
  <c r="H9" i="1"/>
  <c r="H7" i="1" s="1"/>
  <c r="G9" i="1"/>
  <c r="F9" i="1"/>
  <c r="F7" i="1" s="1"/>
  <c r="E9" i="1"/>
  <c r="D9" i="1"/>
  <c r="D7" i="1" s="1"/>
  <c r="C9" i="1"/>
  <c r="C7" i="1" s="1"/>
  <c r="G7" i="1"/>
  <c r="X6" i="1" l="1"/>
  <c r="X7" i="1"/>
  <c r="AE28" i="1"/>
  <c r="AE7" i="1"/>
  <c r="AE6" i="1" s="1"/>
  <c r="C52" i="1"/>
  <c r="G52" i="1"/>
  <c r="D52" i="1"/>
  <c r="D48" i="1" s="1"/>
  <c r="N32" i="1"/>
  <c r="AB52" i="1"/>
  <c r="K48" i="1"/>
  <c r="H6" i="1"/>
  <c r="Q6" i="1"/>
  <c r="U6" i="1"/>
  <c r="AC6" i="1"/>
  <c r="N6" i="1"/>
  <c r="S32" i="1"/>
  <c r="S31" i="1" s="1"/>
  <c r="Y52" i="1"/>
  <c r="I6" i="1"/>
  <c r="T6" i="1"/>
  <c r="AB6" i="1"/>
  <c r="W48" i="1"/>
  <c r="S48" i="1"/>
  <c r="AC48" i="1"/>
  <c r="AC117" i="1" s="1"/>
  <c r="AE22" i="1"/>
  <c r="E22" i="1" s="1"/>
  <c r="E28" i="1"/>
  <c r="E26" i="1" s="1"/>
  <c r="E25" i="1" s="1"/>
  <c r="F41" i="1"/>
  <c r="B39" i="1"/>
  <c r="G39" i="1"/>
  <c r="E32" i="1"/>
  <c r="E31" i="1" s="1"/>
  <c r="AE52" i="1"/>
  <c r="Y48" i="1"/>
  <c r="Y117" i="1" s="1"/>
  <c r="P48" i="1"/>
  <c r="G48" i="1"/>
  <c r="V6" i="1"/>
  <c r="F28" i="1"/>
  <c r="Y6" i="1"/>
  <c r="R32" i="1"/>
  <c r="R31" i="1" s="1"/>
  <c r="Z32" i="1"/>
  <c r="Z31" i="1" s="1"/>
  <c r="H48" i="1"/>
  <c r="C48" i="1"/>
  <c r="Z6" i="1"/>
  <c r="S6" i="1"/>
  <c r="AA6" i="1"/>
  <c r="AE49" i="1"/>
  <c r="AE47" i="1" s="1"/>
  <c r="H32" i="1"/>
  <c r="H31" i="1" s="1"/>
  <c r="P32" i="1"/>
  <c r="P31" i="1" s="1"/>
  <c r="T32" i="1"/>
  <c r="T31" i="1" s="1"/>
  <c r="AB32" i="1"/>
  <c r="AB31" i="1" s="1"/>
  <c r="J48" i="1"/>
  <c r="N48" i="1"/>
  <c r="R48" i="1"/>
  <c r="F52" i="1"/>
  <c r="F48" i="1" s="1"/>
  <c r="AA52" i="1"/>
  <c r="AA48" i="1" s="1"/>
  <c r="D6" i="1"/>
  <c r="M6" i="1"/>
  <c r="V32" i="1"/>
  <c r="V31" i="1" s="1"/>
  <c r="AD32" i="1"/>
  <c r="AD31" i="1" s="1"/>
  <c r="L48" i="1"/>
  <c r="R6" i="1"/>
  <c r="AD6" i="1"/>
  <c r="C6" i="1"/>
  <c r="K6" i="1"/>
  <c r="K117" i="1" s="1"/>
  <c r="E52" i="1"/>
  <c r="E48" i="1" s="1"/>
  <c r="Z52" i="1"/>
  <c r="Z48" i="1" s="1"/>
  <c r="B69" i="1"/>
  <c r="I48" i="1"/>
  <c r="M48" i="1"/>
  <c r="Q48" i="1"/>
  <c r="U48" i="1"/>
  <c r="X32" i="1"/>
  <c r="X31" i="1" s="1"/>
  <c r="N31" i="1"/>
  <c r="F36" i="1"/>
  <c r="B34" i="1"/>
  <c r="B32" i="1" s="1"/>
  <c r="P6" i="1"/>
  <c r="P117" i="1" s="1"/>
  <c r="B74" i="1"/>
  <c r="AB48" i="1"/>
  <c r="AB117" i="1" s="1"/>
  <c r="X48" i="1"/>
  <c r="X117" i="1" s="1"/>
  <c r="V48" i="1"/>
  <c r="T48" i="1"/>
  <c r="T117" i="1" s="1"/>
  <c r="AD48" i="1"/>
  <c r="AD117" i="1" s="1"/>
  <c r="B84" i="1"/>
  <c r="B79" i="1"/>
  <c r="B64" i="1"/>
  <c r="B59" i="1"/>
  <c r="B54" i="1"/>
  <c r="F39" i="1"/>
  <c r="O6" i="1"/>
  <c r="W6" i="1"/>
  <c r="AE74" i="1"/>
  <c r="L32" i="1"/>
  <c r="L31" i="1" s="1"/>
  <c r="L117" i="1" s="1"/>
  <c r="D119" i="1"/>
  <c r="J6" i="1"/>
  <c r="J117" i="1" s="1"/>
  <c r="G28" i="1"/>
  <c r="E119" i="1"/>
  <c r="Q119" i="1"/>
  <c r="AC119" i="1"/>
  <c r="G36" i="1"/>
  <c r="B26" i="1"/>
  <c r="B25" i="1" s="1"/>
  <c r="B6" i="1" s="1"/>
  <c r="G26" i="1"/>
  <c r="AA117" i="1" l="1"/>
  <c r="S117" i="1"/>
  <c r="I117" i="1"/>
  <c r="W117" i="1"/>
  <c r="M117" i="1"/>
  <c r="Q117" i="1"/>
  <c r="R119" i="1"/>
  <c r="R117" i="1"/>
  <c r="V117" i="1"/>
  <c r="S119" i="1"/>
  <c r="N117" i="1"/>
  <c r="H117" i="1"/>
  <c r="Z117" i="1"/>
  <c r="U119" i="1"/>
  <c r="U117" i="1"/>
  <c r="AH117" i="1"/>
  <c r="F34" i="1"/>
  <c r="T119" i="1"/>
  <c r="Y119" i="1"/>
  <c r="W119" i="1"/>
  <c r="P119" i="1"/>
  <c r="M119" i="1"/>
  <c r="F22" i="1"/>
  <c r="E20" i="1"/>
  <c r="E7" i="1" s="1"/>
  <c r="AA119" i="1"/>
  <c r="Z119" i="1"/>
  <c r="G119" i="1"/>
  <c r="C32" i="1"/>
  <c r="X119" i="1"/>
  <c r="AE51" i="1"/>
  <c r="V119" i="1"/>
  <c r="N119" i="1"/>
  <c r="D32" i="1"/>
  <c r="D31" i="1" s="1"/>
  <c r="D117" i="1" s="1"/>
  <c r="B31" i="1"/>
  <c r="F31" i="1" s="1"/>
  <c r="B52" i="1"/>
  <c r="B48" i="1" s="1"/>
  <c r="F26" i="1"/>
  <c r="B117" i="1" l="1"/>
  <c r="F20" i="1"/>
  <c r="C31" i="1"/>
  <c r="G32" i="1"/>
  <c r="B119" i="1"/>
  <c r="AG117" i="1"/>
  <c r="F32" i="1"/>
  <c r="G31" i="1" l="1"/>
  <c r="C117" i="1"/>
  <c r="E6" i="1"/>
  <c r="E117" i="1" s="1"/>
  <c r="G117" i="1" s="1"/>
  <c r="G25" i="1"/>
  <c r="F25" i="1"/>
  <c r="F119" i="1"/>
  <c r="F117" i="1" l="1"/>
  <c r="G6" i="1"/>
  <c r="F6" i="1"/>
</calcChain>
</file>

<file path=xl/sharedStrings.xml><?xml version="1.0" encoding="utf-8"?>
<sst xmlns="http://schemas.openxmlformats.org/spreadsheetml/2006/main" count="263" uniqueCount="79">
  <si>
    <t>Мероприятия программы</t>
  </si>
  <si>
    <t>План на 2014 год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</si>
  <si>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</si>
  <si>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</si>
  <si>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</si>
  <si>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</si>
  <si>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</si>
  <si>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</si>
  <si>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</si>
  <si>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</si>
  <si>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</si>
  <si>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</si>
  <si>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</si>
  <si>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</si>
  <si>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</si>
  <si>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</si>
  <si>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</si>
  <si>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</si>
  <si>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</si>
  <si>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</si>
  <si>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</si>
  <si>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"Совершенствование системы муниципального стратегического управления"</t>
  </si>
  <si>
    <t>Задача  1 "Создание условий для устойчивого экономического роста. Совершенстовование нормативно-правовой и методологической базы"</t>
  </si>
  <si>
    <t>Мероприятия:</t>
  </si>
  <si>
    <t>1. "Разработка среднесрочных, долгосрочных прогнозов социально-экономического развития города Когалыма"</t>
  </si>
  <si>
    <t>бюджет города Когалыма</t>
  </si>
  <si>
    <t>2. "Мониторинг социально-экономического развития города Когалыма"</t>
  </si>
  <si>
    <t>3. "Методологическое руководство при разработке и реализации муниципальных программ и ведомственных целевых программ"</t>
  </si>
  <si>
    <t>Задача  2 "Создание условий для удовлетворения спроса населения на товары и услуги"</t>
  </si>
  <si>
    <t>4. "Создание условий для обеспечения населения услугами торговли, общественного питания и бытового обслуживания"</t>
  </si>
  <si>
    <t>Задача  3 "Обеспечение деятельности управления экономики"</t>
  </si>
  <si>
    <t>5. "Обеспечение деятельности управления экономики Администрации города Когалыма"</t>
  </si>
  <si>
    <t>бюджет автономного округа</t>
  </si>
  <si>
    <t>федеральный бюджет</t>
  </si>
  <si>
    <t>привлеченные средства</t>
  </si>
  <si>
    <t>Подпрограмма 2. "Совершенствование государственного и муниципального управления"</t>
  </si>
  <si>
    <t>Задача  4 "Оптимизация предоставления муниципальных услуг, в том числе путем организации их предоставления по принципу "одного окна""</t>
  </si>
  <si>
    <t>6. "Обеспечение деятельности муниципального автономного учреждения "Многофункциональный центр предоставления государственных и муниципальных услуг"</t>
  </si>
  <si>
    <t>-</t>
  </si>
  <si>
    <t>7. "Реализация административной реформы в городе Когалыме в рамках полномочий Администрации города Когалыма"</t>
  </si>
  <si>
    <t>Подпрограмма 3. "Формирование благоприятной инвестиционной среды"</t>
  </si>
  <si>
    <t>Задача  5 "Исследование инвестиционного потенциала территории муниципального образования город Когалым";                                                              Задача 6. "Разработка нормативных актов для привлечения инвестиций, формирование открытой информации для инвесторов"</t>
  </si>
  <si>
    <t>8. "Формирование и ежегодное обновление "Инвестиционного паспорта муниципального образования город Когалым"</t>
  </si>
  <si>
    <t>Подпрограмма 4. "Развитие малого и среднего предпринимательства в городе Когалыме на 2014-2016 годы"</t>
  </si>
  <si>
    <t>Задача  7 "Формирование нормативно-правовой базы в сфере малого и среднего предпринимательства"</t>
  </si>
  <si>
    <t>9. "Анализ действующих нормативных актов, затрагивающих интересы субъектов малого и среднего предпринимательства города Когалыма (далее - Субъекты) и разработка муниципальных нормативных правовых актов, направленных на реализацию мероприятий подпрограммы "Развитие малого и среднего предпринимательства в городе Когалыме на 2014-2016 годы" (далее - Подпрограмма РМСП)</t>
  </si>
  <si>
    <t>Задача  8 "Оказание финансовой поддержки Субъектам и организациям, образующим инфраструктуру поддержки субъектов малого и среднего предпринимательства в городе Когалыме (далее - Организация)"</t>
  </si>
  <si>
    <t>10. "Финансовая поддержка Организаций (бизнес-инкубирование)"</t>
  </si>
  <si>
    <t>11.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</t>
  </si>
  <si>
    <t>12.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</t>
  </si>
  <si>
    <t>13. "Возмещение затрат социальному предпринимательству и семейному бизнесу"</t>
  </si>
  <si>
    <t>14. "Финансовая поддержка социального предпринимательства, в том числе: предоставление грантовой поддержки социальному предпринимательству"</t>
  </si>
  <si>
    <t>15. "Грантовая поддержка начинающих предпринимателей"</t>
  </si>
  <si>
    <t>16. "Развитие молодежного предпринимательства"</t>
  </si>
  <si>
    <t>Задача 9 "Оказание имущественной поддержки Субъектам"</t>
  </si>
  <si>
    <t>17. "Предоставление муниципального имущества во владение и (или) во временное пользование Субъектам и Оргаизациям на врзмездной основе и на льготных условиях"</t>
  </si>
  <si>
    <t>18. "Предоставление Субъектам в аренду земельных участков под строительство объектов для осуществления социально-значимых (приоритетных) видов деятельности"</t>
  </si>
  <si>
    <t>Задача 10 "Обеспечение доступности для жителей города Когалыма информации о поддержке малого и среднего предпринимательства"</t>
  </si>
  <si>
    <t>19. "Размещение на официальном сайте Администрации города Когалыма в сети "Интернет" (www.admkogalym.ru) информации для Субъектов"</t>
  </si>
  <si>
    <t>20.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</t>
  </si>
  <si>
    <t>21. "Организация и проведение конференций, деловых встреч, круглых столов с участием Субъектов"</t>
  </si>
  <si>
    <t>Задача 11 "Обеспечение доступности консультационной поддержки для Субъектов"</t>
  </si>
  <si>
    <t>22. "Предоставление консультаций Субъектам"</t>
  </si>
  <si>
    <t>Задача 12 "Создание условий для повышения уровня знаний субъектов малого и среднего предпринимательства"</t>
  </si>
  <si>
    <t>23. "Проведение образовательных мероприятий для Субъектов и Организаций"</t>
  </si>
  <si>
    <t>24. "Организация взаимодействия с Бюджетным учреждением Ханты-Мансийского автономного округа - Югры "Когалымский центр занятости населения"</t>
  </si>
  <si>
    <t>Задача 13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</t>
  </si>
  <si>
    <t>25.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</t>
  </si>
  <si>
    <t>Итого по программе, в том числе</t>
  </si>
  <si>
    <t>Ответственный за составление сетевого графика</t>
  </si>
  <si>
    <t>Заместитель начальника управления экономики</t>
  </si>
  <si>
    <t>Ю.Л.Спиридонова</t>
  </si>
  <si>
    <t>Сетевой график по реализации мероприятий муниципальной программы "Социально-экономическое развитие и инвестиции муниципального образования город Когалым на 2014-2016 годы" на 01.05.2014 г.</t>
  </si>
  <si>
    <t>План на 01.05.2014</t>
  </si>
  <si>
    <t>Профинансировано на 01.05.14</t>
  </si>
  <si>
    <t>Гранты в форме субсидии физическим лицам-победителям конкурсов в сфере услуг связи города Когалыма</t>
  </si>
  <si>
    <t>Неисполнение связано с тем, что согласно проекту Положения о присуждении гранта главы Администрации города Когалыма в номинации "Лучший почтовый работник города Когалыма" рассмотрение заявок на участие в конкурсе будет осуществляться после 1 июня 2014.</t>
  </si>
  <si>
    <t>Мороз О.Е.</t>
  </si>
  <si>
    <t>Экономия сложилась в связи с наличием вакансии начальника отдела в марте-апреле 2014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</si>
</sst>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0" fontId="6" fillId="0" borderId="0" xfId="0" applyFont="1"/>
    <xf numFmtId="4" fontId="3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4" fontId="8" fillId="0" borderId="2" xfId="0" applyNumberFormat="1" applyFont="1" applyFill="1" applyBorder="1" applyAlignment="1">
      <alignment horizontal="justify" wrapText="1"/>
    </xf>
    <xf numFmtId="4" fontId="8" fillId="0" borderId="2" xfId="0" applyNumberFormat="1" applyFont="1" applyFill="1" applyBorder="1" applyAlignment="1" applyProtection="1">
      <alignment vertical="center" wrapText="1"/>
    </xf>
    <xf numFmtId="4" fontId="10" fillId="0" borderId="2" xfId="0" applyNumberFormat="1" applyFont="1" applyFill="1" applyBorder="1" applyAlignment="1" applyProtection="1">
      <alignment vertical="center" wrapText="1"/>
    </xf>
    <xf numFmtId="4" fontId="10" fillId="6" borderId="2" xfId="0" applyNumberFormat="1" applyFont="1" applyFill="1" applyBorder="1" applyAlignment="1" applyProtection="1">
      <alignment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justify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6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10" fillId="4" borderId="2" xfId="0" applyFont="1" applyFill="1" applyBorder="1" applyAlignment="1" applyProtection="1">
      <alignment vertical="center" wrapText="1"/>
    </xf>
    <xf numFmtId="4" fontId="8" fillId="4" borderId="2" xfId="0" applyNumberFormat="1" applyFont="1" applyFill="1" applyBorder="1" applyAlignment="1" applyProtection="1">
      <alignment horizontal="right" vertical="center" wrapText="1"/>
    </xf>
    <xf numFmtId="0" fontId="10" fillId="4" borderId="2" xfId="0" applyFont="1" applyFill="1" applyBorder="1" applyAlignment="1">
      <alignment horizontal="justify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justify" wrapText="1"/>
    </xf>
    <xf numFmtId="4" fontId="10" fillId="4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</xf>
    <xf numFmtId="165" fontId="10" fillId="0" borderId="2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8" fillId="0" borderId="2" xfId="0" applyNumberFormat="1" applyFont="1" applyFill="1" applyBorder="1" applyAlignment="1" applyProtection="1">
      <alignment horizontal="right" vertical="center"/>
    </xf>
    <xf numFmtId="4" fontId="8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5" fillId="0" borderId="0" xfId="0" applyNumberFormat="1" applyFont="1" applyAlignment="1">
      <alignment horizontal="left"/>
    </xf>
    <xf numFmtId="0" fontId="15" fillId="0" borderId="0" xfId="0" applyFont="1" applyAlignment="1"/>
    <xf numFmtId="0" fontId="7" fillId="0" borderId="0" xfId="0" applyFont="1" applyAlignment="1"/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28"/>
  <sheetViews>
    <sheetView tabSelected="1" view="pageBreakPreview" zoomScale="60" zoomScaleNormal="100" workbookViewId="0">
      <pane xSplit="1" ySplit="5" topLeftCell="B111" activePane="bottomRight" state="frozen"/>
      <selection pane="topRight" activeCell="B1" sqref="B1"/>
      <selection pane="bottomLeft" activeCell="A4" sqref="A4"/>
      <selection pane="bottomRight" activeCell="O120" sqref="O120"/>
    </sheetView>
  </sheetViews>
  <sheetFormatPr defaultRowHeight="15" x14ac:dyDescent="0.25"/>
  <cols>
    <col min="1" max="1" width="61.42578125" customWidth="1"/>
    <col min="2" max="2" width="13.85546875" customWidth="1"/>
    <col min="3" max="3" width="14.28515625" customWidth="1"/>
    <col min="4" max="4" width="13.85546875" customWidth="1"/>
    <col min="5" max="5" width="13.42578125" customWidth="1"/>
    <col min="6" max="7" width="9.28515625" bestFit="1" customWidth="1"/>
    <col min="8" max="8" width="11.42578125" customWidth="1"/>
    <col min="9" max="9" width="12.85546875" customWidth="1"/>
    <col min="10" max="10" width="11.7109375" customWidth="1"/>
    <col min="11" max="11" width="11.42578125" customWidth="1"/>
    <col min="12" max="12" width="12.42578125" customWidth="1"/>
    <col min="13" max="13" width="11.7109375" customWidth="1"/>
    <col min="14" max="14" width="12.140625" customWidth="1"/>
    <col min="15" max="15" width="14" customWidth="1"/>
    <col min="16" max="16" width="12.140625" customWidth="1"/>
    <col min="17" max="17" width="11.85546875" customWidth="1"/>
    <col min="18" max="18" width="11.42578125" customWidth="1"/>
    <col min="19" max="19" width="11.5703125" customWidth="1"/>
    <col min="20" max="20" width="11.7109375" customWidth="1"/>
    <col min="21" max="21" width="10.85546875" customWidth="1"/>
    <col min="22" max="22" width="11.7109375" customWidth="1"/>
    <col min="23" max="23" width="11.140625" customWidth="1"/>
    <col min="24" max="24" width="12.42578125" customWidth="1"/>
    <col min="25" max="25" width="12" customWidth="1"/>
    <col min="26" max="26" width="11.42578125" customWidth="1"/>
    <col min="27" max="27" width="11" customWidth="1"/>
    <col min="28" max="28" width="11.7109375" customWidth="1"/>
    <col min="29" max="29" width="11.140625" customWidth="1"/>
    <col min="30" max="30" width="12.7109375" customWidth="1"/>
    <col min="31" max="31" width="11.28515625" customWidth="1"/>
    <col min="32" max="32" width="55.42578125" customWidth="1"/>
    <col min="33" max="33" width="0.140625" customWidth="1"/>
    <col min="34" max="34" width="11.28515625" bestFit="1" customWidth="1"/>
  </cols>
  <sheetData>
    <row r="2" spans="1:32" ht="27.75" customHeight="1" x14ac:dyDescent="0.3">
      <c r="A2" s="78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5"/>
      <c r="T2" s="74"/>
      <c r="U2" s="74"/>
      <c r="V2" s="74"/>
      <c r="W2" s="74"/>
      <c r="X2" s="74"/>
      <c r="Y2" s="75"/>
      <c r="Z2" s="75"/>
      <c r="AA2" s="75"/>
      <c r="AB2" s="9"/>
      <c r="AC2" s="9"/>
      <c r="AD2" s="9"/>
      <c r="AE2" s="9"/>
      <c r="AF2" s="9"/>
    </row>
    <row r="3" spans="1:32" s="1" customFormat="1" ht="19.5" customHeight="1" x14ac:dyDescent="0.3">
      <c r="A3" s="11"/>
      <c r="B3" s="12"/>
      <c r="C3" s="12"/>
      <c r="D3" s="12"/>
      <c r="E3" s="12"/>
      <c r="F3" s="13"/>
      <c r="G3" s="13"/>
      <c r="H3" s="13"/>
      <c r="I3" s="13"/>
      <c r="J3" s="11"/>
      <c r="K3" s="14"/>
      <c r="L3" s="11"/>
      <c r="M3" s="11"/>
      <c r="N3" s="11"/>
      <c r="O3" s="11"/>
      <c r="P3" s="11"/>
      <c r="Q3" s="11"/>
      <c r="R3" s="11"/>
      <c r="S3" s="1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5"/>
    </row>
    <row r="4" spans="1:32" s="2" customFormat="1" ht="18.75" customHeight="1" x14ac:dyDescent="0.25">
      <c r="A4" s="84" t="s">
        <v>0</v>
      </c>
      <c r="B4" s="85" t="s">
        <v>1</v>
      </c>
      <c r="C4" s="85" t="s">
        <v>73</v>
      </c>
      <c r="D4" s="85" t="s">
        <v>74</v>
      </c>
      <c r="E4" s="85" t="s">
        <v>2</v>
      </c>
      <c r="F4" s="80" t="s">
        <v>3</v>
      </c>
      <c r="G4" s="80"/>
      <c r="H4" s="80" t="s">
        <v>4</v>
      </c>
      <c r="I4" s="80"/>
      <c r="J4" s="80" t="s">
        <v>5</v>
      </c>
      <c r="K4" s="80"/>
      <c r="L4" s="80" t="s">
        <v>6</v>
      </c>
      <c r="M4" s="80"/>
      <c r="N4" s="88" t="s">
        <v>7</v>
      </c>
      <c r="O4" s="88"/>
      <c r="P4" s="80" t="s">
        <v>8</v>
      </c>
      <c r="Q4" s="80"/>
      <c r="R4" s="80" t="s">
        <v>9</v>
      </c>
      <c r="S4" s="80"/>
      <c r="T4" s="80" t="s">
        <v>10</v>
      </c>
      <c r="U4" s="80"/>
      <c r="V4" s="80" t="s">
        <v>11</v>
      </c>
      <c r="W4" s="80"/>
      <c r="X4" s="80" t="s">
        <v>12</v>
      </c>
      <c r="Y4" s="80"/>
      <c r="Z4" s="80" t="s">
        <v>13</v>
      </c>
      <c r="AA4" s="80"/>
      <c r="AB4" s="80" t="s">
        <v>14</v>
      </c>
      <c r="AC4" s="80"/>
      <c r="AD4" s="80" t="s">
        <v>15</v>
      </c>
      <c r="AE4" s="80"/>
      <c r="AF4" s="84" t="s">
        <v>16</v>
      </c>
    </row>
    <row r="5" spans="1:32" s="2" customFormat="1" ht="84" customHeight="1" x14ac:dyDescent="0.25">
      <c r="A5" s="84"/>
      <c r="B5" s="86"/>
      <c r="C5" s="86"/>
      <c r="D5" s="87"/>
      <c r="E5" s="86"/>
      <c r="F5" s="16" t="s">
        <v>17</v>
      </c>
      <c r="G5" s="16" t="s">
        <v>18</v>
      </c>
      <c r="H5" s="16" t="s">
        <v>19</v>
      </c>
      <c r="I5" s="16" t="s">
        <v>20</v>
      </c>
      <c r="J5" s="16" t="s">
        <v>19</v>
      </c>
      <c r="K5" s="16" t="s">
        <v>20</v>
      </c>
      <c r="L5" s="16" t="s">
        <v>19</v>
      </c>
      <c r="M5" s="16" t="s">
        <v>20</v>
      </c>
      <c r="N5" s="17" t="s">
        <v>19</v>
      </c>
      <c r="O5" s="17" t="s">
        <v>20</v>
      </c>
      <c r="P5" s="16" t="s">
        <v>19</v>
      </c>
      <c r="Q5" s="16" t="s">
        <v>20</v>
      </c>
      <c r="R5" s="16" t="s">
        <v>19</v>
      </c>
      <c r="S5" s="16" t="s">
        <v>20</v>
      </c>
      <c r="T5" s="16" t="s">
        <v>19</v>
      </c>
      <c r="U5" s="16" t="s">
        <v>20</v>
      </c>
      <c r="V5" s="16" t="s">
        <v>19</v>
      </c>
      <c r="W5" s="16" t="s">
        <v>20</v>
      </c>
      <c r="X5" s="16" t="s">
        <v>19</v>
      </c>
      <c r="Y5" s="16" t="s">
        <v>20</v>
      </c>
      <c r="Z5" s="16" t="s">
        <v>19</v>
      </c>
      <c r="AA5" s="16" t="s">
        <v>20</v>
      </c>
      <c r="AB5" s="16" t="s">
        <v>19</v>
      </c>
      <c r="AC5" s="16" t="s">
        <v>20</v>
      </c>
      <c r="AD5" s="16" t="s">
        <v>19</v>
      </c>
      <c r="AE5" s="16" t="s">
        <v>20</v>
      </c>
      <c r="AF5" s="84"/>
    </row>
    <row r="6" spans="1:32" s="3" customFormat="1" ht="59.25" customHeight="1" x14ac:dyDescent="0.3">
      <c r="A6" s="18" t="s">
        <v>21</v>
      </c>
      <c r="B6" s="19">
        <f>B7+B17+B25</f>
        <v>24581.909</v>
      </c>
      <c r="C6" s="19">
        <f>C7+C17+C25</f>
        <v>11390.934000000001</v>
      </c>
      <c r="D6" s="19">
        <f>D7+D17+D25</f>
        <v>11214.630000000001</v>
      </c>
      <c r="E6" s="19">
        <f>E7+E17+E25</f>
        <v>11214.630000000001</v>
      </c>
      <c r="F6" s="19">
        <f>E6/B6*100</f>
        <v>45.621477160297033</v>
      </c>
      <c r="G6" s="19">
        <f>E6/C6*100</f>
        <v>98.452242809939904</v>
      </c>
      <c r="H6" s="19">
        <f t="shared" ref="H6:AE6" si="0">H7+H17+H25</f>
        <v>4859.92</v>
      </c>
      <c r="I6" s="19">
        <f t="shared" si="0"/>
        <v>4857.63</v>
      </c>
      <c r="J6" s="19">
        <f t="shared" si="0"/>
        <v>2441.79</v>
      </c>
      <c r="K6" s="19">
        <f t="shared" si="0"/>
        <v>2424.64</v>
      </c>
      <c r="L6" s="19">
        <f t="shared" si="0"/>
        <v>1087.384</v>
      </c>
      <c r="M6" s="19">
        <f t="shared" si="0"/>
        <v>1083.51</v>
      </c>
      <c r="N6" s="20">
        <f t="shared" si="0"/>
        <v>3001.84</v>
      </c>
      <c r="O6" s="20">
        <f t="shared" si="0"/>
        <v>2848.85</v>
      </c>
      <c r="P6" s="19">
        <f t="shared" si="0"/>
        <v>1423.79</v>
      </c>
      <c r="Q6" s="19">
        <f t="shared" si="0"/>
        <v>0</v>
      </c>
      <c r="R6" s="19">
        <f t="shared" si="0"/>
        <v>1881.058</v>
      </c>
      <c r="S6" s="19">
        <f t="shared" si="0"/>
        <v>0</v>
      </c>
      <c r="T6" s="19">
        <f t="shared" si="0"/>
        <v>2650.1869999999999</v>
      </c>
      <c r="U6" s="19">
        <f t="shared" si="0"/>
        <v>0</v>
      </c>
      <c r="V6" s="19">
        <f t="shared" si="0"/>
        <v>892.44</v>
      </c>
      <c r="W6" s="19">
        <f t="shared" si="0"/>
        <v>0</v>
      </c>
      <c r="X6" s="19">
        <f t="shared" si="0"/>
        <v>649.57000000000005</v>
      </c>
      <c r="Y6" s="19">
        <f t="shared" si="0"/>
        <v>0</v>
      </c>
      <c r="Z6" s="19">
        <f t="shared" si="0"/>
        <v>1272.99</v>
      </c>
      <c r="AA6" s="19">
        <f t="shared" si="0"/>
        <v>0</v>
      </c>
      <c r="AB6" s="19">
        <f t="shared" si="0"/>
        <v>668.19</v>
      </c>
      <c r="AC6" s="19">
        <f t="shared" si="0"/>
        <v>0</v>
      </c>
      <c r="AD6" s="19">
        <f t="shared" si="0"/>
        <v>3752.75</v>
      </c>
      <c r="AE6" s="21">
        <f t="shared" si="0"/>
        <v>0</v>
      </c>
      <c r="AF6" s="18"/>
    </row>
    <row r="7" spans="1:32" s="4" customFormat="1" ht="81" customHeight="1" x14ac:dyDescent="0.25">
      <c r="A7" s="22" t="s">
        <v>22</v>
      </c>
      <c r="B7" s="23">
        <f>B9+B11+B16+B20</f>
        <v>175.8</v>
      </c>
      <c r="C7" s="23">
        <f t="shared" ref="C7:E7" si="1">C9+C11+C16+C20</f>
        <v>162.86000000000001</v>
      </c>
      <c r="D7" s="23">
        <f t="shared" si="1"/>
        <v>3.74</v>
      </c>
      <c r="E7" s="23">
        <f t="shared" si="1"/>
        <v>3.74</v>
      </c>
      <c r="F7" s="23">
        <f t="shared" ref="F7:G7" si="2">SUM(F9:F16)</f>
        <v>0</v>
      </c>
      <c r="G7" s="23">
        <f t="shared" si="2"/>
        <v>0</v>
      </c>
      <c r="H7" s="23">
        <f t="shared" ref="H7:AE7" si="3">H9+H11+H16+H20</f>
        <v>0</v>
      </c>
      <c r="I7" s="23">
        <f t="shared" si="3"/>
        <v>0</v>
      </c>
      <c r="J7" s="23">
        <f t="shared" si="3"/>
        <v>0</v>
      </c>
      <c r="K7" s="23">
        <f t="shared" si="3"/>
        <v>0</v>
      </c>
      <c r="L7" s="23">
        <f t="shared" si="3"/>
        <v>0</v>
      </c>
      <c r="M7" s="23">
        <f t="shared" si="3"/>
        <v>0</v>
      </c>
      <c r="N7" s="24">
        <f t="shared" si="3"/>
        <v>162.86000000000001</v>
      </c>
      <c r="O7" s="24">
        <f t="shared" si="3"/>
        <v>3.74</v>
      </c>
      <c r="P7" s="23">
        <f t="shared" si="3"/>
        <v>1.62</v>
      </c>
      <c r="Q7" s="23">
        <f t="shared" si="3"/>
        <v>0</v>
      </c>
      <c r="R7" s="23">
        <f t="shared" si="3"/>
        <v>1.62</v>
      </c>
      <c r="S7" s="23">
        <f t="shared" si="3"/>
        <v>0</v>
      </c>
      <c r="T7" s="23">
        <f t="shared" si="3"/>
        <v>1.62</v>
      </c>
      <c r="U7" s="23">
        <f t="shared" si="3"/>
        <v>0</v>
      </c>
      <c r="V7" s="23">
        <f t="shared" si="3"/>
        <v>1.62</v>
      </c>
      <c r="W7" s="23">
        <f t="shared" si="3"/>
        <v>0</v>
      </c>
      <c r="X7" s="23">
        <f t="shared" si="3"/>
        <v>1.61</v>
      </c>
      <c r="Y7" s="23">
        <f t="shared" si="3"/>
        <v>0</v>
      </c>
      <c r="Z7" s="23">
        <f t="shared" si="3"/>
        <v>1.61</v>
      </c>
      <c r="AA7" s="23">
        <f t="shared" si="3"/>
        <v>0</v>
      </c>
      <c r="AB7" s="23">
        <f t="shared" si="3"/>
        <v>1.61</v>
      </c>
      <c r="AC7" s="23">
        <f t="shared" si="3"/>
        <v>0</v>
      </c>
      <c r="AD7" s="23">
        <f t="shared" si="3"/>
        <v>1.63</v>
      </c>
      <c r="AE7" s="23">
        <f t="shared" si="3"/>
        <v>0</v>
      </c>
      <c r="AF7" s="22"/>
    </row>
    <row r="8" spans="1:32" s="5" customFormat="1" ht="18.75" x14ac:dyDescent="0.3">
      <c r="A8" s="25" t="s">
        <v>23</v>
      </c>
      <c r="B8" s="26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2"/>
    </row>
    <row r="9" spans="1:32" s="5" customFormat="1" ht="69.75" hidden="1" customHeight="1" x14ac:dyDescent="0.25">
      <c r="A9" s="30" t="s">
        <v>24</v>
      </c>
      <c r="B9" s="31">
        <f>B10</f>
        <v>0</v>
      </c>
      <c r="C9" s="31">
        <f t="shared" ref="C9:AE9" si="4">C10</f>
        <v>0</v>
      </c>
      <c r="D9" s="31">
        <f t="shared" si="4"/>
        <v>0</v>
      </c>
      <c r="E9" s="31">
        <f t="shared" si="4"/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0</v>
      </c>
      <c r="J9" s="31">
        <f t="shared" si="4"/>
        <v>0</v>
      </c>
      <c r="K9" s="31">
        <f t="shared" si="4"/>
        <v>0</v>
      </c>
      <c r="L9" s="31">
        <f t="shared" si="4"/>
        <v>0</v>
      </c>
      <c r="M9" s="31">
        <f t="shared" si="4"/>
        <v>0</v>
      </c>
      <c r="N9" s="32">
        <f t="shared" si="4"/>
        <v>0</v>
      </c>
      <c r="O9" s="32">
        <f t="shared" si="4"/>
        <v>0</v>
      </c>
      <c r="P9" s="31">
        <f t="shared" si="4"/>
        <v>0</v>
      </c>
      <c r="Q9" s="31">
        <f t="shared" si="4"/>
        <v>0</v>
      </c>
      <c r="R9" s="31">
        <f t="shared" si="4"/>
        <v>0</v>
      </c>
      <c r="S9" s="31">
        <f t="shared" si="4"/>
        <v>0</v>
      </c>
      <c r="T9" s="31">
        <f t="shared" si="4"/>
        <v>0</v>
      </c>
      <c r="U9" s="31">
        <f t="shared" si="4"/>
        <v>0</v>
      </c>
      <c r="V9" s="31">
        <f t="shared" si="4"/>
        <v>0</v>
      </c>
      <c r="W9" s="31">
        <f t="shared" si="4"/>
        <v>0</v>
      </c>
      <c r="X9" s="31">
        <f t="shared" si="4"/>
        <v>0</v>
      </c>
      <c r="Y9" s="31">
        <f t="shared" si="4"/>
        <v>0</v>
      </c>
      <c r="Z9" s="31">
        <f t="shared" si="4"/>
        <v>0</v>
      </c>
      <c r="AA9" s="31">
        <f t="shared" si="4"/>
        <v>0</v>
      </c>
      <c r="AB9" s="31">
        <f t="shared" si="4"/>
        <v>0</v>
      </c>
      <c r="AC9" s="31">
        <f t="shared" si="4"/>
        <v>0</v>
      </c>
      <c r="AD9" s="31">
        <f t="shared" si="4"/>
        <v>0</v>
      </c>
      <c r="AE9" s="31">
        <f t="shared" si="4"/>
        <v>0</v>
      </c>
      <c r="AF9" s="31"/>
    </row>
    <row r="10" spans="1:32" s="5" customFormat="1" ht="21.75" customHeight="1" x14ac:dyDescent="0.25">
      <c r="A10" s="33" t="s">
        <v>25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6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7"/>
      <c r="AF10" s="22"/>
    </row>
    <row r="11" spans="1:32" s="8" customFormat="1" ht="49.5" customHeight="1" x14ac:dyDescent="0.25">
      <c r="A11" s="30" t="s">
        <v>26</v>
      </c>
      <c r="B11" s="31">
        <f>SUM(B12:B15)</f>
        <v>18.8</v>
      </c>
      <c r="C11" s="31">
        <f t="shared" ref="C11:E11" si="5">SUM(C12:C15)</f>
        <v>5.86</v>
      </c>
      <c r="D11" s="31">
        <f t="shared" si="5"/>
        <v>3.74</v>
      </c>
      <c r="E11" s="31">
        <f t="shared" si="5"/>
        <v>3.74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f>N12+N13+N14+N15</f>
        <v>5.86</v>
      </c>
      <c r="O11" s="32">
        <f>O13</f>
        <v>3.74</v>
      </c>
      <c r="P11" s="31">
        <f>P13</f>
        <v>1.62</v>
      </c>
      <c r="Q11" s="31">
        <v>0</v>
      </c>
      <c r="R11" s="31">
        <f>R13</f>
        <v>1.62</v>
      </c>
      <c r="S11" s="31">
        <v>0</v>
      </c>
      <c r="T11" s="31">
        <f>T13</f>
        <v>1.62</v>
      </c>
      <c r="U11" s="31">
        <v>0</v>
      </c>
      <c r="V11" s="31">
        <f>V13</f>
        <v>1.62</v>
      </c>
      <c r="W11" s="31">
        <v>0</v>
      </c>
      <c r="X11" s="31">
        <f>X13</f>
        <v>1.61</v>
      </c>
      <c r="Y11" s="31"/>
      <c r="Z11" s="31">
        <f>Z13</f>
        <v>1.61</v>
      </c>
      <c r="AA11" s="31">
        <v>0</v>
      </c>
      <c r="AB11" s="31">
        <f>AB13</f>
        <v>1.61</v>
      </c>
      <c r="AC11" s="31">
        <v>0</v>
      </c>
      <c r="AD11" s="31">
        <f>AD13</f>
        <v>1.63</v>
      </c>
      <c r="AE11" s="31">
        <v>0</v>
      </c>
      <c r="AF11" s="30"/>
    </row>
    <row r="12" spans="1:32" s="5" customFormat="1" ht="21.75" customHeight="1" x14ac:dyDescent="0.25">
      <c r="A12" s="25" t="s">
        <v>32</v>
      </c>
      <c r="B12" s="34">
        <f>H12+J12+L12+N12+P12+R12+T12+V12+X12+Z12+AB12+AD12</f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6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7"/>
      <c r="AF12" s="22"/>
    </row>
    <row r="13" spans="1:32" s="5" customFormat="1" ht="22.5" customHeight="1" x14ac:dyDescent="0.25">
      <c r="A13" s="25" t="s">
        <v>25</v>
      </c>
      <c r="B13" s="34">
        <f t="shared" ref="B13:B15" si="6">H13+J13+L13+N13+P13+R13+T13+V13+X13+Z13+AB13+AD13</f>
        <v>18.8</v>
      </c>
      <c r="C13" s="35">
        <f>H13+J13+L13+N13</f>
        <v>5.86</v>
      </c>
      <c r="D13" s="35">
        <f>I13+K13+M13+O13</f>
        <v>3.74</v>
      </c>
      <c r="E13" s="35">
        <f>I13+K13+M13+O13+Q13+S13+U13+W13+Y13+AA13+AC13+AE13</f>
        <v>3.74</v>
      </c>
      <c r="F13" s="35"/>
      <c r="G13" s="35"/>
      <c r="H13" s="35"/>
      <c r="I13" s="35"/>
      <c r="J13" s="35"/>
      <c r="K13" s="35"/>
      <c r="L13" s="35"/>
      <c r="M13" s="35"/>
      <c r="N13" s="36">
        <v>5.86</v>
      </c>
      <c r="O13" s="36">
        <v>3.74</v>
      </c>
      <c r="P13" s="35">
        <v>1.62</v>
      </c>
      <c r="Q13" s="35"/>
      <c r="R13" s="35">
        <v>1.62</v>
      </c>
      <c r="S13" s="35"/>
      <c r="T13" s="35">
        <v>1.62</v>
      </c>
      <c r="U13" s="35"/>
      <c r="V13" s="35">
        <v>1.62</v>
      </c>
      <c r="W13" s="35"/>
      <c r="X13" s="35">
        <v>1.61</v>
      </c>
      <c r="Y13" s="35"/>
      <c r="Z13" s="35">
        <v>1.61</v>
      </c>
      <c r="AA13" s="35"/>
      <c r="AB13" s="35">
        <v>1.61</v>
      </c>
      <c r="AC13" s="35"/>
      <c r="AD13" s="35">
        <v>1.63</v>
      </c>
      <c r="AE13" s="37"/>
      <c r="AF13" s="22"/>
    </row>
    <row r="14" spans="1:32" s="5" customFormat="1" ht="19.5" customHeight="1" x14ac:dyDescent="0.25">
      <c r="A14" s="25" t="s">
        <v>33</v>
      </c>
      <c r="B14" s="34">
        <f t="shared" si="6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7"/>
      <c r="AF14" s="22"/>
    </row>
    <row r="15" spans="1:32" s="5" customFormat="1" ht="21" customHeight="1" x14ac:dyDescent="0.25">
      <c r="A15" s="25" t="s">
        <v>34</v>
      </c>
      <c r="B15" s="34">
        <f t="shared" si="6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6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7"/>
      <c r="AF15" s="22"/>
    </row>
    <row r="16" spans="1:32" s="8" customFormat="1" ht="66" hidden="1" customHeight="1" x14ac:dyDescent="0.25">
      <c r="A16" s="30" t="s">
        <v>27</v>
      </c>
      <c r="B16" s="31">
        <v>0</v>
      </c>
      <c r="C16" s="31">
        <v>0</v>
      </c>
      <c r="D16" s="31"/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>
        <v>0</v>
      </c>
      <c r="O16" s="32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0"/>
    </row>
    <row r="17" spans="1:36" s="5" customFormat="1" ht="48.75" hidden="1" customHeight="1" x14ac:dyDescent="0.25">
      <c r="A17" s="22" t="s">
        <v>28</v>
      </c>
      <c r="B17" s="23">
        <f>SUM(B19)</f>
        <v>0</v>
      </c>
      <c r="C17" s="23">
        <f t="shared" ref="C17:AD17" si="7">SUM(C19)</f>
        <v>0</v>
      </c>
      <c r="D17" s="23"/>
      <c r="E17" s="23">
        <f t="shared" si="7"/>
        <v>0</v>
      </c>
      <c r="F17" s="23">
        <f t="shared" si="7"/>
        <v>0</v>
      </c>
      <c r="G17" s="23">
        <f t="shared" si="7"/>
        <v>0</v>
      </c>
      <c r="H17" s="23">
        <f t="shared" si="7"/>
        <v>0</v>
      </c>
      <c r="I17" s="23">
        <f t="shared" si="7"/>
        <v>0</v>
      </c>
      <c r="J17" s="23">
        <f t="shared" si="7"/>
        <v>0</v>
      </c>
      <c r="K17" s="23">
        <f t="shared" si="7"/>
        <v>0</v>
      </c>
      <c r="L17" s="23">
        <f t="shared" si="7"/>
        <v>0</v>
      </c>
      <c r="M17" s="23">
        <f t="shared" si="7"/>
        <v>0</v>
      </c>
      <c r="N17" s="20">
        <f t="shared" si="7"/>
        <v>0</v>
      </c>
      <c r="O17" s="20">
        <f t="shared" si="7"/>
        <v>0</v>
      </c>
      <c r="P17" s="23">
        <f t="shared" si="7"/>
        <v>0</v>
      </c>
      <c r="Q17" s="23">
        <f t="shared" si="7"/>
        <v>0</v>
      </c>
      <c r="R17" s="23">
        <f t="shared" si="7"/>
        <v>0</v>
      </c>
      <c r="S17" s="23">
        <f t="shared" si="7"/>
        <v>0</v>
      </c>
      <c r="T17" s="23">
        <f t="shared" si="7"/>
        <v>0</v>
      </c>
      <c r="U17" s="23">
        <f t="shared" si="7"/>
        <v>0</v>
      </c>
      <c r="V17" s="23">
        <f t="shared" si="7"/>
        <v>0</v>
      </c>
      <c r="W17" s="23">
        <f t="shared" si="7"/>
        <v>0</v>
      </c>
      <c r="X17" s="23">
        <f t="shared" si="7"/>
        <v>0</v>
      </c>
      <c r="Y17" s="23">
        <f t="shared" si="7"/>
        <v>0</v>
      </c>
      <c r="Z17" s="23">
        <f t="shared" si="7"/>
        <v>0</v>
      </c>
      <c r="AA17" s="23">
        <f t="shared" si="7"/>
        <v>0</v>
      </c>
      <c r="AB17" s="23">
        <f t="shared" si="7"/>
        <v>0</v>
      </c>
      <c r="AC17" s="23">
        <f t="shared" si="7"/>
        <v>0</v>
      </c>
      <c r="AD17" s="23">
        <f t="shared" si="7"/>
        <v>0</v>
      </c>
      <c r="AE17" s="37">
        <v>0</v>
      </c>
      <c r="AF17" s="22"/>
    </row>
    <row r="18" spans="1:36" s="5" customFormat="1" ht="18.75" hidden="1" x14ac:dyDescent="0.3">
      <c r="A18" s="25" t="s">
        <v>23</v>
      </c>
      <c r="B18" s="26"/>
      <c r="C18" s="27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7">
        <v>0</v>
      </c>
      <c r="AF18" s="22"/>
    </row>
    <row r="19" spans="1:36" s="3" customFormat="1" ht="66.75" hidden="1" customHeight="1" x14ac:dyDescent="0.25">
      <c r="A19" s="25" t="s">
        <v>29</v>
      </c>
      <c r="B19" s="35">
        <v>0</v>
      </c>
      <c r="C19" s="35">
        <v>0</v>
      </c>
      <c r="D19" s="35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6">
        <v>0</v>
      </c>
      <c r="O19" s="36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7">
        <v>0</v>
      </c>
      <c r="AF19" s="22"/>
    </row>
    <row r="20" spans="1:36" s="4" customFormat="1" ht="62.25" customHeight="1" x14ac:dyDescent="0.25">
      <c r="A20" s="38" t="s">
        <v>75</v>
      </c>
      <c r="B20" s="31">
        <f>SUM(B21:B24)</f>
        <v>157</v>
      </c>
      <c r="C20" s="31">
        <f>SUM(C21:C24)</f>
        <v>157</v>
      </c>
      <c r="D20" s="31">
        <f>SUM(D21:D24)</f>
        <v>0</v>
      </c>
      <c r="E20" s="31">
        <f>E21+E22+E23+E24</f>
        <v>0</v>
      </c>
      <c r="F20" s="31">
        <f>E20/B20*100</f>
        <v>0</v>
      </c>
      <c r="G20" s="31"/>
      <c r="H20" s="31">
        <f t="shared" ref="H20:AD20" si="8">SUM(H21:H24)</f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2">
        <f t="shared" si="8"/>
        <v>157</v>
      </c>
      <c r="O20" s="32">
        <f t="shared" si="8"/>
        <v>0</v>
      </c>
      <c r="P20" s="31">
        <f t="shared" si="8"/>
        <v>0</v>
      </c>
      <c r="Q20" s="31">
        <f t="shared" si="8"/>
        <v>0</v>
      </c>
      <c r="R20" s="31">
        <f t="shared" si="8"/>
        <v>0</v>
      </c>
      <c r="S20" s="31">
        <f t="shared" si="8"/>
        <v>0</v>
      </c>
      <c r="T20" s="31">
        <f t="shared" si="8"/>
        <v>0</v>
      </c>
      <c r="U20" s="31">
        <f t="shared" si="8"/>
        <v>0</v>
      </c>
      <c r="V20" s="31">
        <f t="shared" si="8"/>
        <v>0</v>
      </c>
      <c r="W20" s="31">
        <f t="shared" si="8"/>
        <v>0</v>
      </c>
      <c r="X20" s="31">
        <f t="shared" si="8"/>
        <v>0</v>
      </c>
      <c r="Y20" s="31">
        <f t="shared" si="8"/>
        <v>0</v>
      </c>
      <c r="Z20" s="31">
        <f t="shared" si="8"/>
        <v>0</v>
      </c>
      <c r="AA20" s="31">
        <f t="shared" si="8"/>
        <v>0</v>
      </c>
      <c r="AB20" s="31">
        <f t="shared" si="8"/>
        <v>0</v>
      </c>
      <c r="AC20" s="31">
        <f t="shared" si="8"/>
        <v>0</v>
      </c>
      <c r="AD20" s="31">
        <f t="shared" si="8"/>
        <v>0</v>
      </c>
      <c r="AE20" s="39">
        <v>0</v>
      </c>
      <c r="AF20" s="81" t="s">
        <v>76</v>
      </c>
    </row>
    <row r="21" spans="1:36" s="5" customFormat="1" ht="22.5" customHeight="1" x14ac:dyDescent="0.3">
      <c r="A21" s="40" t="s">
        <v>32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6">
        <v>0</v>
      </c>
      <c r="O21" s="36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7">
        <v>0</v>
      </c>
      <c r="AF21" s="82"/>
    </row>
    <row r="22" spans="1:36" s="5" customFormat="1" ht="21" customHeight="1" x14ac:dyDescent="0.3">
      <c r="A22" s="40" t="s">
        <v>25</v>
      </c>
      <c r="B22" s="34">
        <f>H22+J22+L22+N22+P22+R22+T22+V22+X22+Z22+AB22+AD22</f>
        <v>157</v>
      </c>
      <c r="C22" s="35">
        <f>H22+J22+L22+N22</f>
        <v>157</v>
      </c>
      <c r="D22" s="35">
        <f>I22+K22+M22</f>
        <v>0</v>
      </c>
      <c r="E22" s="35">
        <f>I22+K22+M22+O22+Q22+S22+U22+W22+Y22+AA22+AC22+AE22</f>
        <v>0</v>
      </c>
      <c r="F22" s="35">
        <f>E22/B22*100</f>
        <v>0</v>
      </c>
      <c r="G22" s="35"/>
      <c r="H22" s="35"/>
      <c r="I22" s="35"/>
      <c r="J22" s="35"/>
      <c r="K22" s="35"/>
      <c r="L22" s="35"/>
      <c r="M22" s="35"/>
      <c r="N22" s="36">
        <v>157</v>
      </c>
      <c r="O22" s="36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7">
        <f>AE14+AE16+AE26+AE27+AE28+AE29+AE30</f>
        <v>0</v>
      </c>
      <c r="AF22" s="82"/>
    </row>
    <row r="23" spans="1:36" s="5" customFormat="1" ht="22.5" customHeight="1" x14ac:dyDescent="0.3">
      <c r="A23" s="40" t="s">
        <v>33</v>
      </c>
      <c r="B23" s="35">
        <v>0</v>
      </c>
      <c r="C23" s="35">
        <v>0</v>
      </c>
      <c r="D23" s="35"/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6">
        <v>0</v>
      </c>
      <c r="O23" s="36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27"/>
      <c r="AF23" s="82"/>
    </row>
    <row r="24" spans="1:36" s="5" customFormat="1" ht="24.75" customHeight="1" x14ac:dyDescent="0.3">
      <c r="A24" s="40" t="s">
        <v>34</v>
      </c>
      <c r="B24" s="35">
        <v>0</v>
      </c>
      <c r="C24" s="35">
        <v>0</v>
      </c>
      <c r="D24" s="35"/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6">
        <v>0</v>
      </c>
      <c r="O24" s="36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27"/>
      <c r="AF24" s="83"/>
    </row>
    <row r="25" spans="1:36" s="6" customFormat="1" ht="54" customHeight="1" x14ac:dyDescent="0.25">
      <c r="A25" s="41" t="s">
        <v>30</v>
      </c>
      <c r="B25" s="23">
        <f>B26</f>
        <v>24406.109</v>
      </c>
      <c r="C25" s="23">
        <f t="shared" ref="C25:E25" si="9">C26</f>
        <v>11228.074000000001</v>
      </c>
      <c r="D25" s="23">
        <f t="shared" si="9"/>
        <v>11210.890000000001</v>
      </c>
      <c r="E25" s="23">
        <f t="shared" si="9"/>
        <v>11210.890000000001</v>
      </c>
      <c r="F25" s="23">
        <f>E25/B25*100</f>
        <v>45.934769856186421</v>
      </c>
      <c r="G25" s="23">
        <f>E25/C25*100</f>
        <v>99.846955052130937</v>
      </c>
      <c r="H25" s="23">
        <f t="shared" ref="H25" si="10">H26</f>
        <v>4859.92</v>
      </c>
      <c r="I25" s="23">
        <f t="shared" ref="I25" si="11">I26</f>
        <v>4857.63</v>
      </c>
      <c r="J25" s="23">
        <f t="shared" ref="J25" si="12">J26</f>
        <v>2441.79</v>
      </c>
      <c r="K25" s="23">
        <f t="shared" ref="K25" si="13">K26</f>
        <v>2424.64</v>
      </c>
      <c r="L25" s="23">
        <f t="shared" ref="L25" si="14">L26</f>
        <v>1087.384</v>
      </c>
      <c r="M25" s="23">
        <f t="shared" ref="M25" si="15">M26</f>
        <v>1083.51</v>
      </c>
      <c r="N25" s="36">
        <f t="shared" ref="N25" si="16">N26</f>
        <v>2838.98</v>
      </c>
      <c r="O25" s="36">
        <f t="shared" ref="O25" si="17">O26</f>
        <v>2845.11</v>
      </c>
      <c r="P25" s="23">
        <f t="shared" ref="P25" si="18">P26</f>
        <v>1422.17</v>
      </c>
      <c r="Q25" s="23">
        <f t="shared" ref="Q25" si="19">Q26</f>
        <v>0</v>
      </c>
      <c r="R25" s="23">
        <f t="shared" ref="R25" si="20">R26</f>
        <v>1879.4380000000001</v>
      </c>
      <c r="S25" s="23">
        <f t="shared" ref="S25" si="21">S26</f>
        <v>0</v>
      </c>
      <c r="T25" s="23">
        <f t="shared" ref="T25" si="22">T26</f>
        <v>2648.567</v>
      </c>
      <c r="U25" s="23">
        <f t="shared" ref="U25" si="23">U26</f>
        <v>0</v>
      </c>
      <c r="V25" s="23">
        <f t="shared" ref="V25" si="24">V26</f>
        <v>890.82</v>
      </c>
      <c r="W25" s="23">
        <f t="shared" ref="W25" si="25">W26</f>
        <v>0</v>
      </c>
      <c r="X25" s="23">
        <f t="shared" ref="X25" si="26">X26</f>
        <v>647.96</v>
      </c>
      <c r="Y25" s="23">
        <f t="shared" ref="Y25" si="27">Y26</f>
        <v>0</v>
      </c>
      <c r="Z25" s="23">
        <f t="shared" ref="Z25" si="28">Z26</f>
        <v>1271.3800000000001</v>
      </c>
      <c r="AA25" s="23">
        <f t="shared" ref="AA25" si="29">AA26</f>
        <v>0</v>
      </c>
      <c r="AB25" s="23">
        <f t="shared" ref="AB25" si="30">AB26</f>
        <v>666.58</v>
      </c>
      <c r="AC25" s="23">
        <f t="shared" ref="AC25" si="31">AC26</f>
        <v>0</v>
      </c>
      <c r="AD25" s="23">
        <f t="shared" ref="AD25" si="32">AD26</f>
        <v>3751.12</v>
      </c>
      <c r="AE25" s="23">
        <f t="shared" ref="AE25" si="33">AE26</f>
        <v>0</v>
      </c>
      <c r="AF25" s="22"/>
      <c r="AG25" s="3"/>
      <c r="AH25" s="3"/>
      <c r="AI25" s="3"/>
      <c r="AJ25" s="3"/>
    </row>
    <row r="26" spans="1:36" s="4" customFormat="1" ht="49.5" customHeight="1" x14ac:dyDescent="0.25">
      <c r="A26" s="38" t="s">
        <v>31</v>
      </c>
      <c r="B26" s="31">
        <f>SUM(B27:B30)</f>
        <v>24406.109</v>
      </c>
      <c r="C26" s="31">
        <f t="shared" ref="C26:AD26" si="34">SUM(C27:C30)</f>
        <v>11228.074000000001</v>
      </c>
      <c r="D26" s="31">
        <f>SUM(D27:D30)</f>
        <v>11210.890000000001</v>
      </c>
      <c r="E26" s="31">
        <f>E27+E28+E29+E30</f>
        <v>11210.890000000001</v>
      </c>
      <c r="F26" s="31">
        <f>E26/B26*100</f>
        <v>45.934769856186421</v>
      </c>
      <c r="G26" s="31">
        <f>E26/C26*100</f>
        <v>99.846955052130937</v>
      </c>
      <c r="H26" s="31">
        <f t="shared" si="34"/>
        <v>4859.92</v>
      </c>
      <c r="I26" s="31">
        <f t="shared" si="34"/>
        <v>4857.63</v>
      </c>
      <c r="J26" s="31">
        <f t="shared" si="34"/>
        <v>2441.79</v>
      </c>
      <c r="K26" s="31">
        <f t="shared" si="34"/>
        <v>2424.64</v>
      </c>
      <c r="L26" s="31">
        <f t="shared" si="34"/>
        <v>1087.384</v>
      </c>
      <c r="M26" s="31">
        <f t="shared" si="34"/>
        <v>1083.51</v>
      </c>
      <c r="N26" s="32">
        <f t="shared" si="34"/>
        <v>2838.98</v>
      </c>
      <c r="O26" s="32">
        <f t="shared" si="34"/>
        <v>2845.11</v>
      </c>
      <c r="P26" s="31">
        <f t="shared" si="34"/>
        <v>1422.17</v>
      </c>
      <c r="Q26" s="31">
        <f t="shared" si="34"/>
        <v>0</v>
      </c>
      <c r="R26" s="31">
        <f t="shared" si="34"/>
        <v>1879.4380000000001</v>
      </c>
      <c r="S26" s="31">
        <f t="shared" si="34"/>
        <v>0</v>
      </c>
      <c r="T26" s="31">
        <f t="shared" si="34"/>
        <v>2648.567</v>
      </c>
      <c r="U26" s="31">
        <f t="shared" si="34"/>
        <v>0</v>
      </c>
      <c r="V26" s="31">
        <f t="shared" si="34"/>
        <v>890.82</v>
      </c>
      <c r="W26" s="31">
        <f t="shared" si="34"/>
        <v>0</v>
      </c>
      <c r="X26" s="31">
        <f t="shared" si="34"/>
        <v>647.96</v>
      </c>
      <c r="Y26" s="31">
        <f t="shared" si="34"/>
        <v>0</v>
      </c>
      <c r="Z26" s="31">
        <f t="shared" si="34"/>
        <v>1271.3800000000001</v>
      </c>
      <c r="AA26" s="31">
        <f t="shared" si="34"/>
        <v>0</v>
      </c>
      <c r="AB26" s="31">
        <f t="shared" si="34"/>
        <v>666.58</v>
      </c>
      <c r="AC26" s="31">
        <f t="shared" si="34"/>
        <v>0</v>
      </c>
      <c r="AD26" s="31">
        <f t="shared" si="34"/>
        <v>3751.12</v>
      </c>
      <c r="AE26" s="39">
        <v>0</v>
      </c>
      <c r="AF26" s="42"/>
    </row>
    <row r="27" spans="1:36" s="5" customFormat="1" ht="18.75" customHeight="1" x14ac:dyDescent="0.25">
      <c r="A27" s="25" t="s">
        <v>32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6">
        <v>0</v>
      </c>
      <c r="O27" s="36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7">
        <v>0</v>
      </c>
      <c r="AF27" s="25"/>
    </row>
    <row r="28" spans="1:36" s="5" customFormat="1" ht="21" customHeight="1" x14ac:dyDescent="0.25">
      <c r="A28" s="25" t="s">
        <v>25</v>
      </c>
      <c r="B28" s="34">
        <f>H28+J28+L28+N28+P28+R28+T28+V28+X28+Z28+AB28+AD28</f>
        <v>24406.109</v>
      </c>
      <c r="C28" s="35">
        <f>H28+J28+L28+N28</f>
        <v>11228.074000000001</v>
      </c>
      <c r="D28" s="35">
        <f>I28+K28+M28+O28</f>
        <v>11210.890000000001</v>
      </c>
      <c r="E28" s="35">
        <f>I28+K28+M28+O28+Q28+S28+U28+W28+Y28+AA28+AC28+AE28</f>
        <v>11210.890000000001</v>
      </c>
      <c r="F28" s="35">
        <f>E28/B28*100</f>
        <v>45.934769856186421</v>
      </c>
      <c r="G28" s="35">
        <f>E28/C28*100</f>
        <v>99.846955052130937</v>
      </c>
      <c r="H28" s="35">
        <v>4859.92</v>
      </c>
      <c r="I28" s="35">
        <v>4857.63</v>
      </c>
      <c r="J28" s="35">
        <v>2441.79</v>
      </c>
      <c r="K28" s="35">
        <v>2424.64</v>
      </c>
      <c r="L28" s="35">
        <v>1087.384</v>
      </c>
      <c r="M28" s="35">
        <v>1083.51</v>
      </c>
      <c r="N28" s="36">
        <v>2838.98</v>
      </c>
      <c r="O28" s="36">
        <v>2845.11</v>
      </c>
      <c r="P28" s="35">
        <v>1422.17</v>
      </c>
      <c r="Q28" s="35"/>
      <c r="R28" s="35">
        <v>1879.4380000000001</v>
      </c>
      <c r="S28" s="35"/>
      <c r="T28" s="35">
        <v>2648.567</v>
      </c>
      <c r="U28" s="35"/>
      <c r="V28" s="35">
        <v>890.82</v>
      </c>
      <c r="W28" s="35"/>
      <c r="X28" s="35">
        <v>647.96</v>
      </c>
      <c r="Y28" s="35"/>
      <c r="Z28" s="35">
        <v>1271.3800000000001</v>
      </c>
      <c r="AA28" s="35"/>
      <c r="AB28" s="35">
        <v>666.58</v>
      </c>
      <c r="AC28" s="35"/>
      <c r="AD28" s="35">
        <v>3751.12</v>
      </c>
      <c r="AE28" s="37">
        <f>AE9+AE11+AE16+AE17+AE18+AE19+AE25</f>
        <v>0</v>
      </c>
      <c r="AF28" s="25"/>
    </row>
    <row r="29" spans="1:36" s="5" customFormat="1" ht="18" customHeight="1" x14ac:dyDescent="0.25">
      <c r="A29" s="25" t="s">
        <v>33</v>
      </c>
      <c r="B29" s="35">
        <v>0</v>
      </c>
      <c r="C29" s="35">
        <v>0</v>
      </c>
      <c r="D29" s="35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36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27"/>
      <c r="AF29" s="25"/>
    </row>
    <row r="30" spans="1:36" s="5" customFormat="1" ht="18.75" x14ac:dyDescent="0.25">
      <c r="A30" s="25" t="s">
        <v>34</v>
      </c>
      <c r="B30" s="35">
        <v>0</v>
      </c>
      <c r="C30" s="35">
        <v>0</v>
      </c>
      <c r="D30" s="35"/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36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27"/>
      <c r="AF30" s="25"/>
    </row>
    <row r="31" spans="1:36" s="5" customFormat="1" ht="70.5" customHeight="1" x14ac:dyDescent="0.25">
      <c r="A31" s="43" t="s">
        <v>35</v>
      </c>
      <c r="B31" s="19">
        <f>B32</f>
        <v>37336.895000000004</v>
      </c>
      <c r="C31" s="19">
        <f>C32</f>
        <v>13419.221</v>
      </c>
      <c r="D31" s="19">
        <f>D32</f>
        <v>13301.76</v>
      </c>
      <c r="E31" s="19">
        <f>E32</f>
        <v>13301.76</v>
      </c>
      <c r="F31" s="19">
        <f>E31/B31*100</f>
        <v>35.626315471599874</v>
      </c>
      <c r="G31" s="19">
        <f>E31/C31*100</f>
        <v>99.124680933416329</v>
      </c>
      <c r="H31" s="19">
        <f t="shared" ref="H31:AD31" si="35">H32</f>
        <v>3522.7910000000002</v>
      </c>
      <c r="I31" s="19">
        <f t="shared" si="35"/>
        <v>3246.21</v>
      </c>
      <c r="J31" s="19">
        <f t="shared" si="35"/>
        <v>885.24</v>
      </c>
      <c r="K31" s="19">
        <f t="shared" si="35"/>
        <v>1154.08</v>
      </c>
      <c r="L31" s="19">
        <f t="shared" si="35"/>
        <v>6961.58</v>
      </c>
      <c r="M31" s="19">
        <f t="shared" si="35"/>
        <v>6961.57</v>
      </c>
      <c r="N31" s="20">
        <f t="shared" si="35"/>
        <v>2049.61</v>
      </c>
      <c r="O31" s="20">
        <f t="shared" si="35"/>
        <v>1939.9</v>
      </c>
      <c r="P31" s="19">
        <f t="shared" si="35"/>
        <v>3572.21</v>
      </c>
      <c r="Q31" s="19">
        <f t="shared" si="35"/>
        <v>0</v>
      </c>
      <c r="R31" s="19">
        <f t="shared" si="35"/>
        <v>3346.634</v>
      </c>
      <c r="S31" s="19">
        <f t="shared" si="35"/>
        <v>0</v>
      </c>
      <c r="T31" s="19">
        <f t="shared" si="35"/>
        <v>3615.9939999999997</v>
      </c>
      <c r="U31" s="19">
        <f t="shared" si="35"/>
        <v>0</v>
      </c>
      <c r="V31" s="19">
        <f t="shared" si="35"/>
        <v>3119.7129999999997</v>
      </c>
      <c r="W31" s="19">
        <f t="shared" si="35"/>
        <v>0</v>
      </c>
      <c r="X31" s="19">
        <f t="shared" si="35"/>
        <v>2490.9700000000003</v>
      </c>
      <c r="Y31" s="19">
        <f t="shared" si="35"/>
        <v>0</v>
      </c>
      <c r="Z31" s="19">
        <f t="shared" si="35"/>
        <v>2922.4530000000004</v>
      </c>
      <c r="AA31" s="19">
        <f t="shared" si="35"/>
        <v>0</v>
      </c>
      <c r="AB31" s="19">
        <f t="shared" si="35"/>
        <v>2487.14</v>
      </c>
      <c r="AC31" s="19">
        <f t="shared" si="35"/>
        <v>0</v>
      </c>
      <c r="AD31" s="19">
        <f t="shared" si="35"/>
        <v>2362.56</v>
      </c>
      <c r="AE31" s="44">
        <v>0</v>
      </c>
      <c r="AF31" s="45"/>
    </row>
    <row r="32" spans="1:36" s="3" customFormat="1" ht="83.25" customHeight="1" x14ac:dyDescent="0.25">
      <c r="A32" s="41" t="s">
        <v>36</v>
      </c>
      <c r="B32" s="23">
        <f>B34+B39</f>
        <v>37336.895000000004</v>
      </c>
      <c r="C32" s="23">
        <f>C34+C39</f>
        <v>13419.221</v>
      </c>
      <c r="D32" s="23">
        <f>D34+D39</f>
        <v>13301.76</v>
      </c>
      <c r="E32" s="23">
        <f>E34+E39</f>
        <v>13301.76</v>
      </c>
      <c r="F32" s="23">
        <f>E32/B32*100</f>
        <v>35.626315471599874</v>
      </c>
      <c r="G32" s="23">
        <f>E32/C32*100</f>
        <v>99.124680933416329</v>
      </c>
      <c r="H32" s="23">
        <f t="shared" ref="H32:AD32" si="36">H34+H39</f>
        <v>3522.7910000000002</v>
      </c>
      <c r="I32" s="23">
        <f t="shared" si="36"/>
        <v>3246.21</v>
      </c>
      <c r="J32" s="23">
        <f t="shared" si="36"/>
        <v>885.24</v>
      </c>
      <c r="K32" s="23">
        <f t="shared" si="36"/>
        <v>1154.08</v>
      </c>
      <c r="L32" s="23">
        <f t="shared" si="36"/>
        <v>6961.58</v>
      </c>
      <c r="M32" s="23">
        <f t="shared" si="36"/>
        <v>6961.57</v>
      </c>
      <c r="N32" s="20">
        <f>N34+N39</f>
        <v>2049.61</v>
      </c>
      <c r="O32" s="20">
        <f t="shared" si="36"/>
        <v>1939.9</v>
      </c>
      <c r="P32" s="23">
        <f t="shared" si="36"/>
        <v>3572.21</v>
      </c>
      <c r="Q32" s="23">
        <f t="shared" si="36"/>
        <v>0</v>
      </c>
      <c r="R32" s="23">
        <f t="shared" si="36"/>
        <v>3346.634</v>
      </c>
      <c r="S32" s="23">
        <f t="shared" si="36"/>
        <v>0</v>
      </c>
      <c r="T32" s="23">
        <f t="shared" si="36"/>
        <v>3615.9939999999997</v>
      </c>
      <c r="U32" s="23">
        <f t="shared" si="36"/>
        <v>0</v>
      </c>
      <c r="V32" s="23">
        <f t="shared" si="36"/>
        <v>3119.7129999999997</v>
      </c>
      <c r="W32" s="23">
        <f t="shared" si="36"/>
        <v>0</v>
      </c>
      <c r="X32" s="23">
        <f t="shared" si="36"/>
        <v>2490.9700000000003</v>
      </c>
      <c r="Y32" s="23">
        <f t="shared" si="36"/>
        <v>0</v>
      </c>
      <c r="Z32" s="23">
        <f t="shared" si="36"/>
        <v>2922.4530000000004</v>
      </c>
      <c r="AA32" s="23">
        <f t="shared" si="36"/>
        <v>0</v>
      </c>
      <c r="AB32" s="23">
        <f t="shared" si="36"/>
        <v>2487.14</v>
      </c>
      <c r="AC32" s="23">
        <f t="shared" si="36"/>
        <v>0</v>
      </c>
      <c r="AD32" s="23">
        <f t="shared" si="36"/>
        <v>2362.56</v>
      </c>
      <c r="AE32" s="46">
        <f>AE33+AE34</f>
        <v>0</v>
      </c>
      <c r="AF32" s="22"/>
    </row>
    <row r="33" spans="1:32" s="3" customFormat="1" ht="18.75" x14ac:dyDescent="0.3">
      <c r="A33" s="25" t="s">
        <v>23</v>
      </c>
      <c r="B33" s="26"/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37">
        <v>0</v>
      </c>
      <c r="AF33" s="22"/>
    </row>
    <row r="34" spans="1:32" s="3" customFormat="1" ht="101.25" customHeight="1" x14ac:dyDescent="0.25">
      <c r="A34" s="42" t="s">
        <v>37</v>
      </c>
      <c r="B34" s="31">
        <f>B35+B37+B36+B38</f>
        <v>32834.195</v>
      </c>
      <c r="C34" s="31">
        <f>C35+C36+C37+C38</f>
        <v>10752.040999999999</v>
      </c>
      <c r="D34" s="31">
        <f>D35+D36+D37+D38</f>
        <v>10752.04</v>
      </c>
      <c r="E34" s="31">
        <f>E35+E36+E37+E38</f>
        <v>10752.04</v>
      </c>
      <c r="F34" s="31">
        <f>E34/B34*100</f>
        <v>32.746470562168497</v>
      </c>
      <c r="G34" s="31">
        <f>E34/C34*100</f>
        <v>99.999990699440247</v>
      </c>
      <c r="H34" s="47">
        <f>SUM(H35:H38)</f>
        <v>2359.8209999999999</v>
      </c>
      <c r="I34" s="47">
        <f t="shared" ref="I34:AD34" si="37">SUM(I35:I38)</f>
        <v>2359.8200000000002</v>
      </c>
      <c r="J34" s="47">
        <f t="shared" si="37"/>
        <v>371.85</v>
      </c>
      <c r="K34" s="47">
        <f t="shared" si="37"/>
        <v>371.85</v>
      </c>
      <c r="L34" s="47">
        <f t="shared" si="37"/>
        <v>6468.35</v>
      </c>
      <c r="M34" s="47">
        <f t="shared" si="37"/>
        <v>6461.05</v>
      </c>
      <c r="N34" s="36">
        <f t="shared" si="37"/>
        <v>1552.02</v>
      </c>
      <c r="O34" s="36">
        <f t="shared" si="37"/>
        <v>1559.3200000000002</v>
      </c>
      <c r="P34" s="47">
        <f t="shared" si="37"/>
        <v>3392.2</v>
      </c>
      <c r="Q34" s="47">
        <f t="shared" si="37"/>
        <v>0</v>
      </c>
      <c r="R34" s="47">
        <f t="shared" si="37"/>
        <v>2880.6239999999998</v>
      </c>
      <c r="S34" s="47">
        <f t="shared" si="37"/>
        <v>0</v>
      </c>
      <c r="T34" s="47">
        <f t="shared" si="37"/>
        <v>3434.1239999999998</v>
      </c>
      <c r="U34" s="47">
        <f t="shared" si="37"/>
        <v>0</v>
      </c>
      <c r="V34" s="47">
        <f t="shared" si="37"/>
        <v>3005.3829999999998</v>
      </c>
      <c r="W34" s="47">
        <f t="shared" si="37"/>
        <v>0</v>
      </c>
      <c r="X34" s="47">
        <f t="shared" si="37"/>
        <v>2318.2600000000002</v>
      </c>
      <c r="Y34" s="47">
        <f t="shared" si="37"/>
        <v>0</v>
      </c>
      <c r="Z34" s="47">
        <f t="shared" si="37"/>
        <v>2344.2530000000002</v>
      </c>
      <c r="AA34" s="47">
        <f t="shared" si="37"/>
        <v>0</v>
      </c>
      <c r="AB34" s="47">
        <f t="shared" si="37"/>
        <v>2355.79</v>
      </c>
      <c r="AC34" s="47">
        <f t="shared" si="37"/>
        <v>0</v>
      </c>
      <c r="AD34" s="47">
        <f t="shared" si="37"/>
        <v>2351.52</v>
      </c>
      <c r="AE34" s="39">
        <f>AE31</f>
        <v>0</v>
      </c>
      <c r="AF34" s="48"/>
    </row>
    <row r="35" spans="1:32" s="5" customFormat="1" ht="19.5" customHeight="1" x14ac:dyDescent="0.25">
      <c r="A35" s="25" t="s">
        <v>32</v>
      </c>
      <c r="B35" s="34">
        <f>H35+J35+L35+N35+P35+R35+T35+V35+X35+Z35+AB35+AD35</f>
        <v>3920</v>
      </c>
      <c r="C35" s="35">
        <f>H35+J35+L35+N35</f>
        <v>3920</v>
      </c>
      <c r="D35" s="35">
        <f>I35+K35+M35+O35</f>
        <v>3920</v>
      </c>
      <c r="E35" s="35">
        <f>I35+K35+M35+O35+Q35+S35+U35+W35+Y35+AA35+AC35+AE35</f>
        <v>3920</v>
      </c>
      <c r="F35" s="35">
        <f>E35/B35*100</f>
        <v>100</v>
      </c>
      <c r="G35" s="35">
        <f>E35/C35*100</f>
        <v>100</v>
      </c>
      <c r="H35" s="35">
        <v>0</v>
      </c>
      <c r="I35" s="35">
        <v>0</v>
      </c>
      <c r="J35" s="35">
        <v>0</v>
      </c>
      <c r="K35" s="35">
        <v>0</v>
      </c>
      <c r="L35" s="35">
        <v>3920</v>
      </c>
      <c r="M35" s="35">
        <v>0</v>
      </c>
      <c r="N35" s="36">
        <v>0</v>
      </c>
      <c r="O35" s="36">
        <v>3920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27"/>
      <c r="AF35" s="22"/>
    </row>
    <row r="36" spans="1:32" s="5" customFormat="1" ht="16.5" customHeight="1" x14ac:dyDescent="0.25">
      <c r="A36" s="22" t="s">
        <v>25</v>
      </c>
      <c r="B36" s="34">
        <f>H36+J36+L36+N36+P36+R36+T36+V36+X36+Z36+AB36+AD36</f>
        <v>28914.195</v>
      </c>
      <c r="C36" s="35">
        <f>H36+J36+L36+N36</f>
        <v>6832.0409999999993</v>
      </c>
      <c r="D36" s="35">
        <f>I36+K36+M36+O36</f>
        <v>6832.0400000000009</v>
      </c>
      <c r="E36" s="35">
        <f>I36+K36+M36+O36+Q36+S36+U36+W36+Y36+AA36+AC36+AE36</f>
        <v>6832.0400000000009</v>
      </c>
      <c r="F36" s="35">
        <f>E36/B36*100</f>
        <v>23.628670969397561</v>
      </c>
      <c r="G36" s="35">
        <f>E36/C36*100</f>
        <v>99.999985363085514</v>
      </c>
      <c r="H36" s="35">
        <v>2359.8209999999999</v>
      </c>
      <c r="I36" s="35">
        <v>2359.8200000000002</v>
      </c>
      <c r="J36" s="35">
        <v>371.85</v>
      </c>
      <c r="K36" s="35">
        <v>371.85</v>
      </c>
      <c r="L36" s="35">
        <v>2548.35</v>
      </c>
      <c r="M36" s="35">
        <v>6461.05</v>
      </c>
      <c r="N36" s="36">
        <v>1552.02</v>
      </c>
      <c r="O36" s="36">
        <v>-2360.6799999999998</v>
      </c>
      <c r="P36" s="35">
        <v>3392.2</v>
      </c>
      <c r="Q36" s="35"/>
      <c r="R36" s="35">
        <v>2880.6239999999998</v>
      </c>
      <c r="S36" s="35"/>
      <c r="T36" s="35">
        <v>3434.1239999999998</v>
      </c>
      <c r="U36" s="35"/>
      <c r="V36" s="35">
        <v>3005.3829999999998</v>
      </c>
      <c r="W36" s="35"/>
      <c r="X36" s="35">
        <v>2318.2600000000002</v>
      </c>
      <c r="Y36" s="35"/>
      <c r="Z36" s="35">
        <v>2344.2530000000002</v>
      </c>
      <c r="AA36" s="35"/>
      <c r="AB36" s="35">
        <v>2355.79</v>
      </c>
      <c r="AC36" s="35"/>
      <c r="AD36" s="35">
        <v>2351.52</v>
      </c>
      <c r="AE36" s="27"/>
      <c r="AF36" s="22"/>
    </row>
    <row r="37" spans="1:32" s="5" customFormat="1" ht="18.75" x14ac:dyDescent="0.25">
      <c r="A37" s="25" t="s">
        <v>33</v>
      </c>
      <c r="B37" s="35">
        <v>0</v>
      </c>
      <c r="C37" s="35">
        <v>0</v>
      </c>
      <c r="D37" s="35"/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6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7">
        <v>0</v>
      </c>
      <c r="AF37" s="22"/>
    </row>
    <row r="38" spans="1:32" s="5" customFormat="1" ht="18.75" x14ac:dyDescent="0.25">
      <c r="A38" s="25" t="s">
        <v>34</v>
      </c>
      <c r="B38" s="35">
        <v>0</v>
      </c>
      <c r="C38" s="35">
        <v>0</v>
      </c>
      <c r="D38" s="35"/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6">
        <v>0</v>
      </c>
      <c r="O38" s="36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49">
        <f>AE39+AE40</f>
        <v>0</v>
      </c>
      <c r="AF38" s="22"/>
    </row>
    <row r="39" spans="1:32" s="5" customFormat="1" ht="66.75" customHeight="1" x14ac:dyDescent="0.25">
      <c r="A39" s="42" t="s">
        <v>39</v>
      </c>
      <c r="B39" s="31">
        <f>B40+B41+B42+B43</f>
        <v>4502.7000000000007</v>
      </c>
      <c r="C39" s="31">
        <f>C40+C41+C42+C43</f>
        <v>2667.1800000000003</v>
      </c>
      <c r="D39" s="31">
        <f>D40+D41+D42+D43</f>
        <v>2549.7199999999998</v>
      </c>
      <c r="E39" s="31">
        <f>E40+E41+E42+E43</f>
        <v>2549.7199999999998</v>
      </c>
      <c r="F39" s="31">
        <f>E39/B39*100</f>
        <v>56.626468563306446</v>
      </c>
      <c r="G39" s="31">
        <f>E39/C39*100</f>
        <v>95.596097751182882</v>
      </c>
      <c r="H39" s="47">
        <f>SUM(H40:H43)</f>
        <v>1162.97</v>
      </c>
      <c r="I39" s="47">
        <f t="shared" ref="I39:AD39" si="38">SUM(I40:I43)</f>
        <v>886.39</v>
      </c>
      <c r="J39" s="47">
        <f t="shared" si="38"/>
        <v>513.39</v>
      </c>
      <c r="K39" s="47">
        <f t="shared" si="38"/>
        <v>782.23</v>
      </c>
      <c r="L39" s="47">
        <f t="shared" si="38"/>
        <v>493.23</v>
      </c>
      <c r="M39" s="47">
        <f t="shared" si="38"/>
        <v>500.52</v>
      </c>
      <c r="N39" s="36">
        <f t="shared" si="38"/>
        <v>497.59</v>
      </c>
      <c r="O39" s="36">
        <f t="shared" si="38"/>
        <v>380.58</v>
      </c>
      <c r="P39" s="47">
        <f t="shared" si="38"/>
        <v>180.01</v>
      </c>
      <c r="Q39" s="47">
        <f t="shared" si="38"/>
        <v>0</v>
      </c>
      <c r="R39" s="47">
        <f t="shared" si="38"/>
        <v>466.01</v>
      </c>
      <c r="S39" s="47">
        <f t="shared" si="38"/>
        <v>0</v>
      </c>
      <c r="T39" s="47">
        <f t="shared" si="38"/>
        <v>181.87</v>
      </c>
      <c r="U39" s="47">
        <f t="shared" si="38"/>
        <v>0</v>
      </c>
      <c r="V39" s="47">
        <f t="shared" si="38"/>
        <v>114.33</v>
      </c>
      <c r="W39" s="47">
        <f t="shared" si="38"/>
        <v>0</v>
      </c>
      <c r="X39" s="47">
        <f t="shared" si="38"/>
        <v>172.71</v>
      </c>
      <c r="Y39" s="47">
        <f t="shared" si="38"/>
        <v>0</v>
      </c>
      <c r="Z39" s="47">
        <f t="shared" si="38"/>
        <v>578.20000000000005</v>
      </c>
      <c r="AA39" s="47">
        <f t="shared" si="38"/>
        <v>0</v>
      </c>
      <c r="AB39" s="47">
        <f t="shared" si="38"/>
        <v>131.35</v>
      </c>
      <c r="AC39" s="47">
        <f t="shared" si="38"/>
        <v>0</v>
      </c>
      <c r="AD39" s="47">
        <f t="shared" si="38"/>
        <v>11.04</v>
      </c>
      <c r="AE39" s="39">
        <v>0</v>
      </c>
      <c r="AF39" s="42" t="s">
        <v>78</v>
      </c>
    </row>
    <row r="40" spans="1:32" s="5" customFormat="1" ht="20.25" customHeight="1" x14ac:dyDescent="0.3">
      <c r="A40" s="40" t="s">
        <v>32</v>
      </c>
      <c r="B40" s="35">
        <v>0</v>
      </c>
      <c r="C40" s="35">
        <v>0</v>
      </c>
      <c r="D40" s="35"/>
      <c r="E40" s="35">
        <v>0</v>
      </c>
      <c r="F40" s="23"/>
      <c r="G40" s="23"/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6">
        <v>0</v>
      </c>
      <c r="O40" s="36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7">
        <v>0</v>
      </c>
      <c r="AF40" s="25"/>
    </row>
    <row r="41" spans="1:32" s="3" customFormat="1" ht="18" customHeight="1" x14ac:dyDescent="0.3">
      <c r="A41" s="50" t="s">
        <v>25</v>
      </c>
      <c r="B41" s="34">
        <f>H41+J41+L41+N41+P41+R41+T41+V41+X41+Z41+AB41+AD41</f>
        <v>4502.7000000000007</v>
      </c>
      <c r="C41" s="35">
        <f>H41+J41+L41+N41</f>
        <v>2667.1800000000003</v>
      </c>
      <c r="D41" s="35">
        <f>I41+K41+M41+O41</f>
        <v>2549.7199999999998</v>
      </c>
      <c r="E41" s="35">
        <f>I41+K41+M41+O41</f>
        <v>2549.7199999999998</v>
      </c>
      <c r="F41" s="35">
        <f>E41/B41*100</f>
        <v>56.626468563306446</v>
      </c>
      <c r="G41" s="35">
        <f>E41/C41*100</f>
        <v>95.596097751182882</v>
      </c>
      <c r="H41" s="35">
        <v>1162.97</v>
      </c>
      <c r="I41" s="35">
        <v>886.39</v>
      </c>
      <c r="J41" s="35">
        <v>513.39</v>
      </c>
      <c r="K41" s="35">
        <v>782.23</v>
      </c>
      <c r="L41" s="35">
        <v>493.23</v>
      </c>
      <c r="M41" s="35">
        <v>500.52</v>
      </c>
      <c r="N41" s="36">
        <v>497.59</v>
      </c>
      <c r="O41" s="36">
        <v>380.58</v>
      </c>
      <c r="P41" s="35">
        <v>180.01</v>
      </c>
      <c r="Q41" s="35"/>
      <c r="R41" s="35">
        <v>466.01</v>
      </c>
      <c r="S41" s="35"/>
      <c r="T41" s="35">
        <v>181.87</v>
      </c>
      <c r="U41" s="35"/>
      <c r="V41" s="35">
        <v>114.33</v>
      </c>
      <c r="W41" s="35"/>
      <c r="X41" s="35">
        <v>172.71</v>
      </c>
      <c r="Y41" s="35"/>
      <c r="Z41" s="35">
        <v>578.20000000000005</v>
      </c>
      <c r="AA41" s="35" t="s">
        <v>38</v>
      </c>
      <c r="AB41" s="35">
        <v>131.35</v>
      </c>
      <c r="AC41" s="35" t="s">
        <v>38</v>
      </c>
      <c r="AD41" s="35">
        <v>11.04</v>
      </c>
      <c r="AE41" s="27"/>
      <c r="AF41" s="25"/>
    </row>
    <row r="42" spans="1:32" s="5" customFormat="1" ht="15.75" customHeight="1" x14ac:dyDescent="0.3">
      <c r="A42" s="40" t="s">
        <v>33</v>
      </c>
      <c r="B42" s="35">
        <v>0</v>
      </c>
      <c r="C42" s="35">
        <v>0</v>
      </c>
      <c r="D42" s="35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6">
        <v>0</v>
      </c>
      <c r="O42" s="36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27"/>
      <c r="AF42" s="25"/>
    </row>
    <row r="43" spans="1:32" s="5" customFormat="1" ht="18.75" x14ac:dyDescent="0.3">
      <c r="A43" s="40" t="s">
        <v>34</v>
      </c>
      <c r="B43" s="35">
        <v>0</v>
      </c>
      <c r="C43" s="35">
        <v>0</v>
      </c>
      <c r="D43" s="35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6">
        <v>0</v>
      </c>
      <c r="O43" s="36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7">
        <v>0</v>
      </c>
      <c r="AF43" s="22"/>
    </row>
    <row r="44" spans="1:32" s="5" customFormat="1" ht="60.75" hidden="1" customHeight="1" x14ac:dyDescent="0.3">
      <c r="A44" s="18" t="s">
        <v>40</v>
      </c>
      <c r="B44" s="19">
        <f>B45</f>
        <v>0</v>
      </c>
      <c r="C44" s="19">
        <f t="shared" ref="C44:AD44" si="39">C45</f>
        <v>0</v>
      </c>
      <c r="D44" s="19">
        <f>D45</f>
        <v>0</v>
      </c>
      <c r="E44" s="19">
        <f t="shared" si="39"/>
        <v>0</v>
      </c>
      <c r="F44" s="19">
        <f t="shared" si="39"/>
        <v>0</v>
      </c>
      <c r="G44" s="19">
        <f t="shared" si="39"/>
        <v>0</v>
      </c>
      <c r="H44" s="19">
        <f t="shared" si="39"/>
        <v>0</v>
      </c>
      <c r="I44" s="19">
        <f t="shared" si="39"/>
        <v>0</v>
      </c>
      <c r="J44" s="19">
        <f t="shared" si="39"/>
        <v>0</v>
      </c>
      <c r="K44" s="19">
        <f t="shared" si="39"/>
        <v>0</v>
      </c>
      <c r="L44" s="19">
        <f t="shared" si="39"/>
        <v>0</v>
      </c>
      <c r="M44" s="19">
        <f t="shared" si="39"/>
        <v>0</v>
      </c>
      <c r="N44" s="20">
        <f t="shared" si="39"/>
        <v>0</v>
      </c>
      <c r="O44" s="20">
        <f t="shared" si="39"/>
        <v>0</v>
      </c>
      <c r="P44" s="19">
        <f t="shared" si="39"/>
        <v>0</v>
      </c>
      <c r="Q44" s="19">
        <f t="shared" si="39"/>
        <v>0</v>
      </c>
      <c r="R44" s="19">
        <f t="shared" si="39"/>
        <v>0</v>
      </c>
      <c r="S44" s="19">
        <f t="shared" si="39"/>
        <v>0</v>
      </c>
      <c r="T44" s="19">
        <f t="shared" si="39"/>
        <v>0</v>
      </c>
      <c r="U44" s="19">
        <f t="shared" si="39"/>
        <v>0</v>
      </c>
      <c r="V44" s="19">
        <f t="shared" si="39"/>
        <v>0</v>
      </c>
      <c r="W44" s="19">
        <f t="shared" si="39"/>
        <v>0</v>
      </c>
      <c r="X44" s="19">
        <f t="shared" si="39"/>
        <v>0</v>
      </c>
      <c r="Y44" s="19">
        <f t="shared" si="39"/>
        <v>0</v>
      </c>
      <c r="Z44" s="19">
        <f t="shared" si="39"/>
        <v>0</v>
      </c>
      <c r="AA44" s="19">
        <f t="shared" si="39"/>
        <v>0</v>
      </c>
      <c r="AB44" s="19">
        <f t="shared" si="39"/>
        <v>0</v>
      </c>
      <c r="AC44" s="19">
        <f t="shared" si="39"/>
        <v>0</v>
      </c>
      <c r="AD44" s="19">
        <f t="shared" si="39"/>
        <v>0</v>
      </c>
      <c r="AE44" s="51">
        <f>AE45+AE46</f>
        <v>0</v>
      </c>
      <c r="AF44" s="45"/>
    </row>
    <row r="45" spans="1:32" s="5" customFormat="1" ht="147" hidden="1" customHeight="1" x14ac:dyDescent="0.3">
      <c r="A45" s="52" t="s">
        <v>41</v>
      </c>
      <c r="B45" s="23">
        <f>B47</f>
        <v>0</v>
      </c>
      <c r="C45" s="23">
        <f>C47</f>
        <v>0</v>
      </c>
      <c r="D45" s="23">
        <f>D47</f>
        <v>0</v>
      </c>
      <c r="E45" s="23">
        <f t="shared" ref="E45:AD45" si="40">E47</f>
        <v>0</v>
      </c>
      <c r="F45" s="23">
        <f t="shared" si="40"/>
        <v>0</v>
      </c>
      <c r="G45" s="23">
        <f t="shared" si="40"/>
        <v>0</v>
      </c>
      <c r="H45" s="23">
        <f t="shared" si="40"/>
        <v>0</v>
      </c>
      <c r="I45" s="23">
        <f t="shared" si="40"/>
        <v>0</v>
      </c>
      <c r="J45" s="23">
        <f t="shared" si="40"/>
        <v>0</v>
      </c>
      <c r="K45" s="23">
        <f t="shared" si="40"/>
        <v>0</v>
      </c>
      <c r="L45" s="23">
        <f t="shared" si="40"/>
        <v>0</v>
      </c>
      <c r="M45" s="23">
        <f t="shared" si="40"/>
        <v>0</v>
      </c>
      <c r="N45" s="20">
        <f t="shared" si="40"/>
        <v>0</v>
      </c>
      <c r="O45" s="20">
        <f t="shared" si="40"/>
        <v>0</v>
      </c>
      <c r="P45" s="23">
        <f t="shared" si="40"/>
        <v>0</v>
      </c>
      <c r="Q45" s="23">
        <f t="shared" si="40"/>
        <v>0</v>
      </c>
      <c r="R45" s="23">
        <f t="shared" si="40"/>
        <v>0</v>
      </c>
      <c r="S45" s="23">
        <f t="shared" si="40"/>
        <v>0</v>
      </c>
      <c r="T45" s="23">
        <f t="shared" si="40"/>
        <v>0</v>
      </c>
      <c r="U45" s="23">
        <f t="shared" si="40"/>
        <v>0</v>
      </c>
      <c r="V45" s="23">
        <f t="shared" si="40"/>
        <v>0</v>
      </c>
      <c r="W45" s="23">
        <f t="shared" si="40"/>
        <v>0</v>
      </c>
      <c r="X45" s="23">
        <f t="shared" si="40"/>
        <v>0</v>
      </c>
      <c r="Y45" s="23">
        <f t="shared" si="40"/>
        <v>0</v>
      </c>
      <c r="Z45" s="23">
        <f t="shared" si="40"/>
        <v>0</v>
      </c>
      <c r="AA45" s="23">
        <f t="shared" si="40"/>
        <v>0</v>
      </c>
      <c r="AB45" s="23">
        <f t="shared" si="40"/>
        <v>0</v>
      </c>
      <c r="AC45" s="23">
        <f t="shared" si="40"/>
        <v>0</v>
      </c>
      <c r="AD45" s="23">
        <f t="shared" si="40"/>
        <v>0</v>
      </c>
      <c r="AE45" s="37">
        <v>0</v>
      </c>
      <c r="AF45" s="22"/>
    </row>
    <row r="46" spans="1:32" s="5" customFormat="1" ht="18.75" hidden="1" x14ac:dyDescent="0.3">
      <c r="A46" s="40" t="s">
        <v>23</v>
      </c>
      <c r="B46" s="26"/>
      <c r="C46" s="27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9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7">
        <v>0</v>
      </c>
      <c r="AF46" s="22"/>
    </row>
    <row r="47" spans="1:32" s="5" customFormat="1" ht="78.75" hidden="1" customHeight="1" x14ac:dyDescent="0.25">
      <c r="A47" s="53" t="s">
        <v>42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  <c r="O47" s="55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f>AE48+AE49</f>
        <v>0</v>
      </c>
      <c r="AF47" s="54"/>
    </row>
    <row r="48" spans="1:32" s="1" customFormat="1" ht="69" customHeight="1" x14ac:dyDescent="0.25">
      <c r="A48" s="56" t="s">
        <v>43</v>
      </c>
      <c r="B48" s="19">
        <f>B49+B52+B89+B93+B102+B104+B111</f>
        <v>5081.4999999999991</v>
      </c>
      <c r="C48" s="19">
        <f t="shared" ref="C48:AD48" si="41">C49+C52+C89+C93+C102+C104+C111</f>
        <v>0</v>
      </c>
      <c r="D48" s="19">
        <f>D49+D52+D89+D93+D102+D104+D111</f>
        <v>1528.1</v>
      </c>
      <c r="E48" s="19">
        <f t="shared" si="41"/>
        <v>0</v>
      </c>
      <c r="F48" s="19">
        <f t="shared" si="41"/>
        <v>0</v>
      </c>
      <c r="G48" s="19">
        <f t="shared" si="41"/>
        <v>0</v>
      </c>
      <c r="H48" s="19">
        <f t="shared" si="41"/>
        <v>0</v>
      </c>
      <c r="I48" s="19">
        <f t="shared" si="41"/>
        <v>0</v>
      </c>
      <c r="J48" s="19">
        <f t="shared" si="41"/>
        <v>0</v>
      </c>
      <c r="K48" s="19">
        <f t="shared" si="41"/>
        <v>0</v>
      </c>
      <c r="L48" s="19">
        <f t="shared" si="41"/>
        <v>0</v>
      </c>
      <c r="M48" s="19">
        <f t="shared" si="41"/>
        <v>0</v>
      </c>
      <c r="N48" s="20">
        <f t="shared" si="41"/>
        <v>0</v>
      </c>
      <c r="O48" s="20">
        <f t="shared" si="41"/>
        <v>0</v>
      </c>
      <c r="P48" s="19">
        <f t="shared" si="41"/>
        <v>0</v>
      </c>
      <c r="Q48" s="19">
        <f t="shared" si="41"/>
        <v>0</v>
      </c>
      <c r="R48" s="19">
        <f t="shared" si="41"/>
        <v>0</v>
      </c>
      <c r="S48" s="19">
        <f t="shared" si="41"/>
        <v>0</v>
      </c>
      <c r="T48" s="19">
        <f t="shared" si="41"/>
        <v>10</v>
      </c>
      <c r="U48" s="19">
        <f t="shared" si="41"/>
        <v>0</v>
      </c>
      <c r="V48" s="19">
        <f t="shared" si="41"/>
        <v>10</v>
      </c>
      <c r="W48" s="19">
        <f t="shared" si="41"/>
        <v>0</v>
      </c>
      <c r="X48" s="19">
        <f t="shared" si="41"/>
        <v>10</v>
      </c>
      <c r="Y48" s="19">
        <f t="shared" si="41"/>
        <v>0</v>
      </c>
      <c r="Z48" s="19">
        <f t="shared" si="41"/>
        <v>1995</v>
      </c>
      <c r="AA48" s="19">
        <f t="shared" si="41"/>
        <v>0</v>
      </c>
      <c r="AB48" s="19">
        <f t="shared" si="41"/>
        <v>2363.1</v>
      </c>
      <c r="AC48" s="19">
        <f t="shared" si="41"/>
        <v>0</v>
      </c>
      <c r="AD48" s="19">
        <f t="shared" si="41"/>
        <v>693.4</v>
      </c>
      <c r="AE48" s="44">
        <v>0</v>
      </c>
      <c r="AF48" s="45"/>
    </row>
    <row r="49" spans="1:32" s="3" customFormat="1" ht="66" hidden="1" customHeight="1" x14ac:dyDescent="0.25">
      <c r="A49" s="41" t="s">
        <v>44</v>
      </c>
      <c r="B49" s="23">
        <f>B51</f>
        <v>0</v>
      </c>
      <c r="C49" s="23">
        <f t="shared" ref="C49:AD49" si="42">C51</f>
        <v>0</v>
      </c>
      <c r="D49" s="23">
        <f>D51</f>
        <v>0</v>
      </c>
      <c r="E49" s="23">
        <f t="shared" si="42"/>
        <v>0</v>
      </c>
      <c r="F49" s="23">
        <f t="shared" si="42"/>
        <v>0</v>
      </c>
      <c r="G49" s="23">
        <f t="shared" si="42"/>
        <v>0</v>
      </c>
      <c r="H49" s="23">
        <f t="shared" si="42"/>
        <v>0</v>
      </c>
      <c r="I49" s="23">
        <f t="shared" si="42"/>
        <v>0</v>
      </c>
      <c r="J49" s="23">
        <f t="shared" si="42"/>
        <v>0</v>
      </c>
      <c r="K49" s="23">
        <f t="shared" si="42"/>
        <v>0</v>
      </c>
      <c r="L49" s="23">
        <f t="shared" si="42"/>
        <v>0</v>
      </c>
      <c r="M49" s="23">
        <f t="shared" si="42"/>
        <v>0</v>
      </c>
      <c r="N49" s="20">
        <f t="shared" si="42"/>
        <v>0</v>
      </c>
      <c r="O49" s="20">
        <f t="shared" si="42"/>
        <v>0</v>
      </c>
      <c r="P49" s="23">
        <f t="shared" si="42"/>
        <v>0</v>
      </c>
      <c r="Q49" s="23">
        <f t="shared" si="42"/>
        <v>0</v>
      </c>
      <c r="R49" s="23">
        <f t="shared" si="42"/>
        <v>0</v>
      </c>
      <c r="S49" s="23">
        <f t="shared" si="42"/>
        <v>0</v>
      </c>
      <c r="T49" s="23">
        <f t="shared" si="42"/>
        <v>0</v>
      </c>
      <c r="U49" s="23">
        <f t="shared" si="42"/>
        <v>0</v>
      </c>
      <c r="V49" s="23">
        <f t="shared" si="42"/>
        <v>0</v>
      </c>
      <c r="W49" s="23">
        <f t="shared" si="42"/>
        <v>0</v>
      </c>
      <c r="X49" s="23">
        <f t="shared" si="42"/>
        <v>0</v>
      </c>
      <c r="Y49" s="23">
        <f t="shared" si="42"/>
        <v>0</v>
      </c>
      <c r="Z49" s="23">
        <f t="shared" si="42"/>
        <v>0</v>
      </c>
      <c r="AA49" s="23">
        <f t="shared" si="42"/>
        <v>0</v>
      </c>
      <c r="AB49" s="23">
        <f t="shared" si="42"/>
        <v>0</v>
      </c>
      <c r="AC49" s="23">
        <f t="shared" si="42"/>
        <v>0</v>
      </c>
      <c r="AD49" s="23">
        <f t="shared" si="42"/>
        <v>0</v>
      </c>
      <c r="AE49" s="49">
        <f>AE28+AE34+AE40+AE46</f>
        <v>0</v>
      </c>
      <c r="AF49" s="22"/>
    </row>
    <row r="50" spans="1:32" s="3" customFormat="1" ht="21.75" hidden="1" customHeight="1" x14ac:dyDescent="0.3">
      <c r="A50" s="53" t="s">
        <v>23</v>
      </c>
      <c r="B50" s="26"/>
      <c r="C50" s="27"/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9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57"/>
      <c r="AF50" s="58"/>
    </row>
    <row r="51" spans="1:32" s="3" customFormat="1" ht="241.5" hidden="1" customHeight="1" x14ac:dyDescent="0.3">
      <c r="A51" s="53" t="s">
        <v>45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6">
        <v>0</v>
      </c>
      <c r="O51" s="36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f>AE52+AE66+AE74+AE88</f>
        <v>0</v>
      </c>
      <c r="AF51" s="59"/>
    </row>
    <row r="52" spans="1:32" s="3" customFormat="1" ht="96" customHeight="1" x14ac:dyDescent="0.25">
      <c r="A52" s="41" t="s">
        <v>46</v>
      </c>
      <c r="B52" s="23">
        <f>B54+B59+B64+B69+B74+B79+B84</f>
        <v>3955.7</v>
      </c>
      <c r="C52" s="23">
        <f t="shared" ref="C52:AD52" si="43">C54+C59+C64+C69+C74+C79+C84</f>
        <v>0</v>
      </c>
      <c r="D52" s="23">
        <f>D54+D59+D64+D69+D74+D79+D84</f>
        <v>1270.7</v>
      </c>
      <c r="E52" s="23">
        <f t="shared" si="43"/>
        <v>0</v>
      </c>
      <c r="F52" s="23">
        <f t="shared" si="43"/>
        <v>0</v>
      </c>
      <c r="G52" s="23">
        <f t="shared" si="43"/>
        <v>0</v>
      </c>
      <c r="H52" s="23">
        <f t="shared" si="43"/>
        <v>0</v>
      </c>
      <c r="I52" s="23">
        <f t="shared" si="43"/>
        <v>0</v>
      </c>
      <c r="J52" s="23">
        <f t="shared" si="43"/>
        <v>0</v>
      </c>
      <c r="K52" s="23">
        <f t="shared" si="43"/>
        <v>0</v>
      </c>
      <c r="L52" s="23">
        <f t="shared" si="43"/>
        <v>0</v>
      </c>
      <c r="M52" s="23">
        <f t="shared" si="43"/>
        <v>0</v>
      </c>
      <c r="N52" s="20">
        <f t="shared" si="43"/>
        <v>0</v>
      </c>
      <c r="O52" s="20">
        <f t="shared" si="43"/>
        <v>0</v>
      </c>
      <c r="P52" s="23">
        <f t="shared" si="43"/>
        <v>0</v>
      </c>
      <c r="Q52" s="23">
        <f t="shared" si="43"/>
        <v>0</v>
      </c>
      <c r="R52" s="23">
        <f t="shared" si="43"/>
        <v>0</v>
      </c>
      <c r="S52" s="23">
        <f t="shared" si="43"/>
        <v>0</v>
      </c>
      <c r="T52" s="23">
        <f t="shared" si="43"/>
        <v>0</v>
      </c>
      <c r="U52" s="23">
        <f t="shared" si="43"/>
        <v>0</v>
      </c>
      <c r="V52" s="23">
        <f t="shared" si="43"/>
        <v>0</v>
      </c>
      <c r="W52" s="23">
        <f t="shared" si="43"/>
        <v>0</v>
      </c>
      <c r="X52" s="23">
        <f t="shared" si="43"/>
        <v>0</v>
      </c>
      <c r="Y52" s="23">
        <f t="shared" si="43"/>
        <v>0</v>
      </c>
      <c r="Z52" s="23">
        <f t="shared" si="43"/>
        <v>1885</v>
      </c>
      <c r="AA52" s="23">
        <f t="shared" si="43"/>
        <v>0</v>
      </c>
      <c r="AB52" s="23">
        <f t="shared" si="43"/>
        <v>1610.7</v>
      </c>
      <c r="AC52" s="23"/>
      <c r="AD52" s="23">
        <f t="shared" si="43"/>
        <v>460</v>
      </c>
      <c r="AE52" s="23">
        <f>AE54+AE60</f>
        <v>0</v>
      </c>
      <c r="AF52" s="25"/>
    </row>
    <row r="53" spans="1:32" s="4" customFormat="1" ht="19.5" customHeight="1" x14ac:dyDescent="0.3">
      <c r="A53" s="53" t="s">
        <v>23</v>
      </c>
      <c r="B53" s="26"/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9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60"/>
      <c r="AF53" s="22"/>
    </row>
    <row r="54" spans="1:32" s="7" customFormat="1" ht="63.75" customHeight="1" x14ac:dyDescent="0.25">
      <c r="A54" s="61" t="s">
        <v>47</v>
      </c>
      <c r="B54" s="62">
        <f t="shared" ref="B54:G54" si="44">SUM(B55:B58)</f>
        <v>460</v>
      </c>
      <c r="C54" s="62">
        <f t="shared" si="44"/>
        <v>0</v>
      </c>
      <c r="D54" s="62">
        <f t="shared" si="44"/>
        <v>260</v>
      </c>
      <c r="E54" s="62">
        <f t="shared" si="44"/>
        <v>0</v>
      </c>
      <c r="F54" s="62">
        <f t="shared" si="44"/>
        <v>0</v>
      </c>
      <c r="G54" s="62">
        <f t="shared" si="44"/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55">
        <v>0</v>
      </c>
      <c r="O54" s="55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f>SUM(AC55:AC58)</f>
        <v>0</v>
      </c>
      <c r="AD54" s="62">
        <f>SUM(AD55:AD58)</f>
        <v>460</v>
      </c>
      <c r="AE54" s="62">
        <f>AE55</f>
        <v>0</v>
      </c>
      <c r="AF54" s="62"/>
    </row>
    <row r="55" spans="1:32" s="3" customFormat="1" ht="18.75" x14ac:dyDescent="0.3">
      <c r="A55" s="40" t="s">
        <v>32</v>
      </c>
      <c r="B55" s="34">
        <f>H55+J55+L55+N55+P55+R55+T55+V55+X55+Z55+AB55+AD55</f>
        <v>260</v>
      </c>
      <c r="C55" s="35">
        <v>0</v>
      </c>
      <c r="D55" s="35">
        <v>260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6">
        <v>0</v>
      </c>
      <c r="O55" s="36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260</v>
      </c>
      <c r="AE55" s="35">
        <f>AE56+AE57</f>
        <v>0</v>
      </c>
      <c r="AF55" s="25"/>
    </row>
    <row r="56" spans="1:32" s="7" customFormat="1" ht="19.5" customHeight="1" x14ac:dyDescent="0.3">
      <c r="A56" s="40" t="s">
        <v>25</v>
      </c>
      <c r="B56" s="34">
        <f>H56+J56+L56+N56+P56+R56+T56+V56+X56+Z56+AB56+AD56</f>
        <v>200</v>
      </c>
      <c r="C56" s="35"/>
      <c r="D56" s="35"/>
      <c r="E56" s="35"/>
      <c r="F56" s="35"/>
      <c r="G56" s="35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6">
        <v>0</v>
      </c>
      <c r="O56" s="36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 t="s">
        <v>38</v>
      </c>
      <c r="AD56" s="35">
        <v>200</v>
      </c>
      <c r="AE56" s="35"/>
      <c r="AF56" s="25"/>
    </row>
    <row r="57" spans="1:32" s="3" customFormat="1" ht="18.75" x14ac:dyDescent="0.3">
      <c r="A57" s="40" t="s">
        <v>33</v>
      </c>
      <c r="B57" s="34">
        <f>H57+J57+L57+N57+P57+R57+T57+V57+X57+Z57+AB57+AD57</f>
        <v>0</v>
      </c>
      <c r="C57" s="34" t="s">
        <v>38</v>
      </c>
      <c r="D57" s="34"/>
      <c r="E57" s="34" t="s">
        <v>38</v>
      </c>
      <c r="F57" s="34" t="s">
        <v>38</v>
      </c>
      <c r="G57" s="34" t="s">
        <v>38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6">
        <v>0</v>
      </c>
      <c r="O57" s="36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25"/>
    </row>
    <row r="58" spans="1:32" s="3" customFormat="1" ht="18.75" x14ac:dyDescent="0.3">
      <c r="A58" s="40" t="s">
        <v>34</v>
      </c>
      <c r="B58" s="34">
        <f>H58+J58+L58+N58+P58+R58+T58+V58+X58+Z58+AB58+AD58</f>
        <v>0</v>
      </c>
      <c r="C58" s="34" t="s">
        <v>38</v>
      </c>
      <c r="D58" s="34"/>
      <c r="E58" s="34" t="s">
        <v>38</v>
      </c>
      <c r="F58" s="34" t="s">
        <v>38</v>
      </c>
      <c r="G58" s="34" t="s">
        <v>38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6">
        <v>0</v>
      </c>
      <c r="O58" s="36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/>
      <c r="AF58" s="25"/>
    </row>
    <row r="59" spans="1:32" s="3" customFormat="1" ht="153.75" customHeight="1" x14ac:dyDescent="0.25">
      <c r="A59" s="61" t="s">
        <v>48</v>
      </c>
      <c r="B59" s="31">
        <f t="shared" ref="B59:G59" si="45">SUM(B60:B63)</f>
        <v>595</v>
      </c>
      <c r="C59" s="31">
        <f t="shared" si="45"/>
        <v>0</v>
      </c>
      <c r="D59" s="31">
        <f t="shared" si="45"/>
        <v>200</v>
      </c>
      <c r="E59" s="31">
        <f t="shared" si="45"/>
        <v>0</v>
      </c>
      <c r="F59" s="31">
        <f t="shared" si="45"/>
        <v>0</v>
      </c>
      <c r="G59" s="31">
        <f t="shared" si="45"/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2">
        <v>0</v>
      </c>
      <c r="O59" s="32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f>SUM(Y60:Y63)</f>
        <v>0</v>
      </c>
      <c r="Z59" s="31">
        <f>SUM(Z60:Z63)</f>
        <v>395</v>
      </c>
      <c r="AA59" s="31">
        <f t="shared" ref="AA59:AC59" si="46">SUM(AA60:AA63)</f>
        <v>0</v>
      </c>
      <c r="AB59" s="31">
        <f t="shared" si="46"/>
        <v>200</v>
      </c>
      <c r="AC59" s="31">
        <f t="shared" si="46"/>
        <v>0</v>
      </c>
      <c r="AD59" s="31">
        <v>0</v>
      </c>
      <c r="AE59" s="31"/>
      <c r="AF59" s="62"/>
    </row>
    <row r="60" spans="1:32" s="7" customFormat="1" ht="18.75" x14ac:dyDescent="0.3">
      <c r="A60" s="40" t="s">
        <v>32</v>
      </c>
      <c r="B60" s="34">
        <f>H60+J60+L60+N60+P60+R60+T60+V60+X60+Z60+AB60+AD60</f>
        <v>200</v>
      </c>
      <c r="C60" s="34" t="s">
        <v>38</v>
      </c>
      <c r="D60" s="34">
        <v>200</v>
      </c>
      <c r="E60" s="34" t="s">
        <v>38</v>
      </c>
      <c r="F60" s="34" t="s">
        <v>38</v>
      </c>
      <c r="G60" s="34" t="s">
        <v>38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6">
        <v>0</v>
      </c>
      <c r="O60" s="36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200</v>
      </c>
      <c r="AC60" s="35">
        <v>0</v>
      </c>
      <c r="AD60" s="35">
        <v>0</v>
      </c>
      <c r="AE60" s="63">
        <f>AE61</f>
        <v>0</v>
      </c>
      <c r="AF60" s="64"/>
    </row>
    <row r="61" spans="1:32" s="3" customFormat="1" ht="18.75" x14ac:dyDescent="0.3">
      <c r="A61" s="50" t="s">
        <v>25</v>
      </c>
      <c r="B61" s="34">
        <f>H61+J61+L61+N61+P61+R61+T61+V61+X61+Z61+AB61+AD61</f>
        <v>395</v>
      </c>
      <c r="C61" s="35"/>
      <c r="D61" s="35"/>
      <c r="E61" s="35"/>
      <c r="F61" s="35"/>
      <c r="G61" s="35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6">
        <v>0</v>
      </c>
      <c r="O61" s="36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395</v>
      </c>
      <c r="AA61" s="35">
        <v>0</v>
      </c>
      <c r="AB61" s="35">
        <v>0</v>
      </c>
      <c r="AC61" s="35">
        <v>0</v>
      </c>
      <c r="AD61" s="35">
        <v>0</v>
      </c>
      <c r="AE61" s="35">
        <f>AE62+AE63</f>
        <v>0</v>
      </c>
      <c r="AF61" s="25"/>
    </row>
    <row r="62" spans="1:32" s="7" customFormat="1" ht="17.25" customHeight="1" x14ac:dyDescent="0.3">
      <c r="A62" s="40" t="s">
        <v>33</v>
      </c>
      <c r="B62" s="34">
        <f>H62+J62+L62+N62+P62+R62+T62+V62+X62+Z62+AB62+AD62</f>
        <v>0</v>
      </c>
      <c r="C62" s="34" t="s">
        <v>38</v>
      </c>
      <c r="D62" s="34"/>
      <c r="E62" s="34" t="s">
        <v>38</v>
      </c>
      <c r="F62" s="34" t="s">
        <v>38</v>
      </c>
      <c r="G62" s="34" t="s">
        <v>38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6">
        <v>0</v>
      </c>
      <c r="O62" s="36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/>
      <c r="AF62" s="25"/>
    </row>
    <row r="63" spans="1:32" s="3" customFormat="1" ht="18.75" x14ac:dyDescent="0.3">
      <c r="A63" s="40" t="s">
        <v>34</v>
      </c>
      <c r="B63" s="34">
        <f>H63+J63+L63+N63+P63+R63+T63+V63+X63+Z63+AB63+AD63</f>
        <v>0</v>
      </c>
      <c r="C63" s="34" t="s">
        <v>38</v>
      </c>
      <c r="D63" s="34"/>
      <c r="E63" s="34" t="s">
        <v>38</v>
      </c>
      <c r="F63" s="34" t="s">
        <v>38</v>
      </c>
      <c r="G63" s="34" t="s">
        <v>38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6">
        <v>0</v>
      </c>
      <c r="O63" s="36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/>
      <c r="AF63" s="25"/>
    </row>
    <row r="64" spans="1:32" s="3" customFormat="1" ht="132.75" customHeight="1" x14ac:dyDescent="0.25">
      <c r="A64" s="30" t="s">
        <v>49</v>
      </c>
      <c r="B64" s="31">
        <f t="shared" ref="B64:G64" si="47">SUM(B65:B68)</f>
        <v>1358.8</v>
      </c>
      <c r="C64" s="31">
        <f t="shared" si="47"/>
        <v>0</v>
      </c>
      <c r="D64" s="31">
        <f t="shared" si="47"/>
        <v>258.8</v>
      </c>
      <c r="E64" s="31">
        <f t="shared" si="47"/>
        <v>0</v>
      </c>
      <c r="F64" s="31">
        <f t="shared" si="47"/>
        <v>0</v>
      </c>
      <c r="G64" s="31">
        <f t="shared" si="47"/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2">
        <v>0</v>
      </c>
      <c r="O64" s="32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f>SUM(Y65:Y68)</f>
        <v>0</v>
      </c>
      <c r="Z64" s="31">
        <f>SUM(Z65:Z68)</f>
        <v>1100</v>
      </c>
      <c r="AA64" s="31">
        <f>SUM(AA65:AA68)</f>
        <v>0</v>
      </c>
      <c r="AB64" s="31">
        <f>SUM(AB65:AB68)</f>
        <v>258.8</v>
      </c>
      <c r="AC64" s="31">
        <v>0</v>
      </c>
      <c r="AD64" s="31">
        <v>0</v>
      </c>
      <c r="AE64" s="31"/>
      <c r="AF64" s="31"/>
    </row>
    <row r="65" spans="1:32" s="3" customFormat="1" ht="18.75" x14ac:dyDescent="0.3">
      <c r="A65" s="40" t="s">
        <v>32</v>
      </c>
      <c r="B65" s="34">
        <f>H65+J65+L65+N65+P65+R65+T65+V65+X65+Z65+AB65+AD65</f>
        <v>258.8</v>
      </c>
      <c r="C65" s="34" t="s">
        <v>38</v>
      </c>
      <c r="D65" s="34">
        <v>258.8</v>
      </c>
      <c r="E65" s="34" t="s">
        <v>38</v>
      </c>
      <c r="F65" s="34" t="s">
        <v>38</v>
      </c>
      <c r="G65" s="34" t="s">
        <v>38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6">
        <v>0</v>
      </c>
      <c r="O65" s="36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258.8</v>
      </c>
      <c r="AC65" s="35">
        <v>0</v>
      </c>
      <c r="AD65" s="35">
        <v>0</v>
      </c>
      <c r="AE65" s="35"/>
      <c r="AF65" s="22"/>
    </row>
    <row r="66" spans="1:32" s="3" customFormat="1" ht="18.75" x14ac:dyDescent="0.3">
      <c r="A66" s="50" t="s">
        <v>25</v>
      </c>
      <c r="B66" s="34">
        <f>H66+J66+L66+N66+P66+R66+T66+V66+X66+Z66+AB66+AD66</f>
        <v>1100</v>
      </c>
      <c r="C66" s="35"/>
      <c r="D66" s="35"/>
      <c r="E66" s="35"/>
      <c r="F66" s="35"/>
      <c r="G66" s="35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6">
        <v>0</v>
      </c>
      <c r="O66" s="36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1100</v>
      </c>
      <c r="AA66" s="35">
        <v>0</v>
      </c>
      <c r="AB66" s="35">
        <v>0</v>
      </c>
      <c r="AC66" s="35">
        <v>0</v>
      </c>
      <c r="AD66" s="35">
        <v>0</v>
      </c>
      <c r="AE66" s="34">
        <f>AE68</f>
        <v>0</v>
      </c>
      <c r="AF66" s="22"/>
    </row>
    <row r="67" spans="1:32" s="3" customFormat="1" ht="18.75" x14ac:dyDescent="0.3">
      <c r="A67" s="40" t="s">
        <v>33</v>
      </c>
      <c r="B67" s="34">
        <f>H67+J67+L67+N67+P67+R67+T67+V67+X67+Z67+AB67+AD67</f>
        <v>0</v>
      </c>
      <c r="C67" s="34" t="s">
        <v>38</v>
      </c>
      <c r="D67" s="34"/>
      <c r="E67" s="34" t="s">
        <v>38</v>
      </c>
      <c r="F67" s="34" t="s">
        <v>38</v>
      </c>
      <c r="G67" s="34" t="s">
        <v>38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6">
        <v>0</v>
      </c>
      <c r="O67" s="36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4" t="s">
        <v>38</v>
      </c>
      <c r="AB67" s="35">
        <v>0</v>
      </c>
      <c r="AC67" s="35">
        <v>0</v>
      </c>
      <c r="AD67" s="35">
        <v>0</v>
      </c>
      <c r="AE67" s="35"/>
      <c r="AF67" s="22"/>
    </row>
    <row r="68" spans="1:32" s="7" customFormat="1" ht="18.75" customHeight="1" x14ac:dyDescent="0.3">
      <c r="A68" s="40" t="s">
        <v>34</v>
      </c>
      <c r="B68" s="34">
        <f>H68+J68+L68+N68+P68+R68+T68+V68+X68+Z68+AB68+AD68</f>
        <v>0</v>
      </c>
      <c r="C68" s="34" t="s">
        <v>38</v>
      </c>
      <c r="D68" s="34"/>
      <c r="E68" s="34" t="s">
        <v>38</v>
      </c>
      <c r="F68" s="34" t="s">
        <v>38</v>
      </c>
      <c r="G68" s="34" t="s">
        <v>38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6">
        <v>0</v>
      </c>
      <c r="O68" s="36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4" t="s">
        <v>38</v>
      </c>
      <c r="AB68" s="35">
        <v>0</v>
      </c>
      <c r="AC68" s="35">
        <v>0</v>
      </c>
      <c r="AD68" s="35">
        <v>0</v>
      </c>
      <c r="AE68" s="63">
        <f>AE69</f>
        <v>0</v>
      </c>
      <c r="AF68" s="58"/>
    </row>
    <row r="69" spans="1:32" s="3" customFormat="1" ht="37.5" x14ac:dyDescent="0.25">
      <c r="A69" s="30" t="s">
        <v>50</v>
      </c>
      <c r="B69" s="31">
        <f t="shared" ref="B69:G69" si="48">SUM(B70:B73)</f>
        <v>390</v>
      </c>
      <c r="C69" s="31">
        <f t="shared" si="48"/>
        <v>0</v>
      </c>
      <c r="D69" s="31">
        <f t="shared" si="48"/>
        <v>0</v>
      </c>
      <c r="E69" s="31">
        <f t="shared" si="48"/>
        <v>0</v>
      </c>
      <c r="F69" s="31">
        <f t="shared" si="48"/>
        <v>0</v>
      </c>
      <c r="G69" s="31">
        <f t="shared" si="48"/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v>0</v>
      </c>
      <c r="O69" s="32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f>SUM(Y70:Y73)</f>
        <v>0</v>
      </c>
      <c r="Z69" s="31">
        <f>SUM(Z70:Z73)</f>
        <v>390</v>
      </c>
      <c r="AA69" s="31">
        <f>SUM(AA70:AA73)</f>
        <v>0</v>
      </c>
      <c r="AB69" s="31">
        <v>0</v>
      </c>
      <c r="AC69" s="31">
        <v>0</v>
      </c>
      <c r="AD69" s="31">
        <v>0</v>
      </c>
      <c r="AE69" s="31">
        <f>AE70+AE71</f>
        <v>0</v>
      </c>
      <c r="AF69" s="31"/>
    </row>
    <row r="70" spans="1:32" s="3" customFormat="1" ht="18.75" x14ac:dyDescent="0.3">
      <c r="A70" s="40" t="s">
        <v>32</v>
      </c>
      <c r="B70" s="34">
        <f>H70+J70+L70+N70+P70+R70+T70+V70+X70+Z70+AB70+AD70</f>
        <v>0</v>
      </c>
      <c r="C70" s="34" t="s">
        <v>38</v>
      </c>
      <c r="D70" s="34"/>
      <c r="E70" s="34" t="s">
        <v>38</v>
      </c>
      <c r="F70" s="34" t="s">
        <v>38</v>
      </c>
      <c r="G70" s="34" t="s">
        <v>38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6">
        <v>0</v>
      </c>
      <c r="O70" s="36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/>
      <c r="AF70" s="25"/>
    </row>
    <row r="71" spans="1:32" s="3" customFormat="1" ht="18.75" x14ac:dyDescent="0.3">
      <c r="A71" s="50" t="s">
        <v>25</v>
      </c>
      <c r="B71" s="34">
        <f>H71+J71+L71+N71+P71+R71+T71+V71+X71+Z71+AB71+AD71</f>
        <v>390</v>
      </c>
      <c r="C71" s="35"/>
      <c r="D71" s="35"/>
      <c r="E71" s="35"/>
      <c r="F71" s="35"/>
      <c r="G71" s="35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6">
        <v>0</v>
      </c>
      <c r="O71" s="36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390</v>
      </c>
      <c r="AA71" s="35">
        <v>0</v>
      </c>
      <c r="AB71" s="35">
        <v>0</v>
      </c>
      <c r="AC71" s="35">
        <v>0</v>
      </c>
      <c r="AD71" s="35">
        <v>0</v>
      </c>
      <c r="AE71" s="35"/>
      <c r="AF71" s="22"/>
    </row>
    <row r="72" spans="1:32" s="3" customFormat="1" ht="18.75" x14ac:dyDescent="0.3">
      <c r="A72" s="40" t="s">
        <v>33</v>
      </c>
      <c r="B72" s="34">
        <f>H72+J72+L72+N72+P72+R72+T72+V72+X72+Z72+AB72+AD72</f>
        <v>0</v>
      </c>
      <c r="C72" s="34" t="s">
        <v>38</v>
      </c>
      <c r="D72" s="34"/>
      <c r="E72" s="34" t="s">
        <v>38</v>
      </c>
      <c r="F72" s="34" t="s">
        <v>38</v>
      </c>
      <c r="G72" s="34" t="s">
        <v>38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6">
        <v>0</v>
      </c>
      <c r="O72" s="36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4" t="s">
        <v>38</v>
      </c>
      <c r="AB72" s="35">
        <v>0</v>
      </c>
      <c r="AC72" s="35">
        <v>0</v>
      </c>
      <c r="AD72" s="35">
        <v>0</v>
      </c>
      <c r="AE72" s="35"/>
      <c r="AF72" s="22"/>
    </row>
    <row r="73" spans="1:32" s="3" customFormat="1" ht="18.75" x14ac:dyDescent="0.3">
      <c r="A73" s="40" t="s">
        <v>34</v>
      </c>
      <c r="B73" s="34">
        <f>H73+J73+L73+N73+P73+R73+T73+V73+X73+Z73+AB73+AD73</f>
        <v>0</v>
      </c>
      <c r="C73" s="34" t="s">
        <v>38</v>
      </c>
      <c r="D73" s="34"/>
      <c r="E73" s="34" t="s">
        <v>38</v>
      </c>
      <c r="F73" s="34" t="s">
        <v>38</v>
      </c>
      <c r="G73" s="34" t="s">
        <v>38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6">
        <v>0</v>
      </c>
      <c r="O73" s="36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4" t="s">
        <v>38</v>
      </c>
      <c r="AB73" s="35">
        <v>0</v>
      </c>
      <c r="AC73" s="35">
        <v>0</v>
      </c>
      <c r="AD73" s="35">
        <v>0</v>
      </c>
      <c r="AE73" s="35"/>
      <c r="AF73" s="22"/>
    </row>
    <row r="74" spans="1:32" s="7" customFormat="1" ht="98.25" customHeight="1" x14ac:dyDescent="0.25">
      <c r="A74" s="30" t="s">
        <v>51</v>
      </c>
      <c r="B74" s="31">
        <f t="shared" ref="B74:G74" si="49">SUM(B75:B78)</f>
        <v>319.2</v>
      </c>
      <c r="C74" s="31">
        <f t="shared" si="49"/>
        <v>0</v>
      </c>
      <c r="D74" s="31">
        <f t="shared" si="49"/>
        <v>219.2</v>
      </c>
      <c r="E74" s="31">
        <f t="shared" si="49"/>
        <v>0</v>
      </c>
      <c r="F74" s="31">
        <f t="shared" si="49"/>
        <v>0</v>
      </c>
      <c r="G74" s="31">
        <f t="shared" si="49"/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v>0</v>
      </c>
      <c r="O74" s="32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f>SUM(AA75:AA78)</f>
        <v>0</v>
      </c>
      <c r="AB74" s="31">
        <f>SUM(AB75:AB78)</f>
        <v>319.2</v>
      </c>
      <c r="AC74" s="31" t="s">
        <v>38</v>
      </c>
      <c r="AD74" s="31">
        <v>0</v>
      </c>
      <c r="AE74" s="31">
        <f>AE76+AE82</f>
        <v>0</v>
      </c>
      <c r="AF74" s="31"/>
    </row>
    <row r="75" spans="1:32" s="3" customFormat="1" ht="18.75" x14ac:dyDescent="0.3">
      <c r="A75" s="40" t="s">
        <v>32</v>
      </c>
      <c r="B75" s="34">
        <f>H75+J75+L75+N75+P75+R75+T75+V75+X75+Z75+AB75+AD75</f>
        <v>219.2</v>
      </c>
      <c r="C75" s="34" t="s">
        <v>38</v>
      </c>
      <c r="D75" s="34">
        <v>219.2</v>
      </c>
      <c r="E75" s="34" t="s">
        <v>38</v>
      </c>
      <c r="F75" s="34" t="s">
        <v>38</v>
      </c>
      <c r="G75" s="34" t="s">
        <v>38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6">
        <v>0</v>
      </c>
      <c r="O75" s="36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219.2</v>
      </c>
      <c r="AC75" s="35">
        <v>0</v>
      </c>
      <c r="AD75" s="35">
        <v>0</v>
      </c>
      <c r="AE75" s="35"/>
      <c r="AF75" s="22"/>
    </row>
    <row r="76" spans="1:32" s="7" customFormat="1" ht="20.25" customHeight="1" x14ac:dyDescent="0.3">
      <c r="A76" s="40" t="s">
        <v>25</v>
      </c>
      <c r="B76" s="34">
        <f>H76+J76+L76+N76+P76+R76+T76+V76+X76+Z76+AB76+AD76</f>
        <v>100</v>
      </c>
      <c r="C76" s="35"/>
      <c r="D76" s="35"/>
      <c r="E76" s="35"/>
      <c r="F76" s="35"/>
      <c r="G76" s="35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6">
        <v>0</v>
      </c>
      <c r="O76" s="36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100</v>
      </c>
      <c r="AC76" s="35">
        <v>0</v>
      </c>
      <c r="AD76" s="35">
        <v>0</v>
      </c>
      <c r="AE76" s="63">
        <f>AE77</f>
        <v>0</v>
      </c>
      <c r="AF76" s="58"/>
    </row>
    <row r="77" spans="1:32" s="3" customFormat="1" ht="18.75" x14ac:dyDescent="0.3">
      <c r="A77" s="40" t="s">
        <v>33</v>
      </c>
      <c r="B77" s="34">
        <f>H77+J77+L77+N77+P77+R77+T77+V77+X77+Z77+AB77+AD77</f>
        <v>0</v>
      </c>
      <c r="C77" s="34" t="s">
        <v>38</v>
      </c>
      <c r="D77" s="34"/>
      <c r="E77" s="34" t="s">
        <v>38</v>
      </c>
      <c r="F77" s="34" t="s">
        <v>38</v>
      </c>
      <c r="G77" s="34" t="s">
        <v>38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6">
        <v>0</v>
      </c>
      <c r="O77" s="36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4" t="s">
        <v>38</v>
      </c>
      <c r="AD77" s="35">
        <v>0</v>
      </c>
      <c r="AE77" s="35">
        <f>AE78+AE79</f>
        <v>0</v>
      </c>
      <c r="AF77" s="22"/>
    </row>
    <row r="78" spans="1:32" s="3" customFormat="1" ht="18.75" x14ac:dyDescent="0.3">
      <c r="A78" s="40" t="s">
        <v>34</v>
      </c>
      <c r="B78" s="34">
        <f>H78+J78+L78+N78+P78+R78+T78+V78+X78+Z78+AB78+AD78</f>
        <v>0</v>
      </c>
      <c r="C78" s="34" t="s">
        <v>38</v>
      </c>
      <c r="D78" s="34"/>
      <c r="E78" s="34" t="s">
        <v>38</v>
      </c>
      <c r="F78" s="34" t="s">
        <v>38</v>
      </c>
      <c r="G78" s="34" t="s">
        <v>38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6">
        <v>0</v>
      </c>
      <c r="O78" s="36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4" t="s">
        <v>38</v>
      </c>
      <c r="AD78" s="35">
        <v>0</v>
      </c>
      <c r="AE78" s="35"/>
      <c r="AF78" s="25"/>
    </row>
    <row r="79" spans="1:32" s="3" customFormat="1" ht="37.5" x14ac:dyDescent="0.25">
      <c r="A79" s="30" t="s">
        <v>52</v>
      </c>
      <c r="B79" s="31">
        <f t="shared" ref="B79:G79" si="50">SUM(B80:B83)</f>
        <v>232.7</v>
      </c>
      <c r="C79" s="31">
        <f t="shared" si="50"/>
        <v>0</v>
      </c>
      <c r="D79" s="31">
        <f t="shared" si="50"/>
        <v>132.69999999999999</v>
      </c>
      <c r="E79" s="31">
        <f t="shared" si="50"/>
        <v>0</v>
      </c>
      <c r="F79" s="31">
        <f t="shared" si="50"/>
        <v>0</v>
      </c>
      <c r="G79" s="31">
        <f t="shared" si="50"/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2">
        <v>0</v>
      </c>
      <c r="O79" s="32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f>SUM(AA80:AA83)</f>
        <v>0</v>
      </c>
      <c r="AB79" s="31">
        <f>SUM(AB80:AB83)</f>
        <v>232.7</v>
      </c>
      <c r="AC79" s="31" t="s">
        <v>38</v>
      </c>
      <c r="AD79" s="31">
        <v>0</v>
      </c>
      <c r="AE79" s="31"/>
      <c r="AF79" s="31"/>
    </row>
    <row r="80" spans="1:32" s="7" customFormat="1" ht="19.5" customHeight="1" x14ac:dyDescent="0.3">
      <c r="A80" s="40" t="s">
        <v>32</v>
      </c>
      <c r="B80" s="34">
        <f>H80+J80+L80+N80+P80+R80+T80+V80+X80+Z80+AB80+AD80</f>
        <v>132.69999999999999</v>
      </c>
      <c r="C80" s="34" t="s">
        <v>38</v>
      </c>
      <c r="D80" s="34">
        <v>132.69999999999999</v>
      </c>
      <c r="E80" s="34" t="s">
        <v>38</v>
      </c>
      <c r="F80" s="34" t="s">
        <v>38</v>
      </c>
      <c r="G80" s="34" t="s">
        <v>38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6">
        <v>0</v>
      </c>
      <c r="O80" s="36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132.69999999999999</v>
      </c>
      <c r="AC80" s="35">
        <v>0</v>
      </c>
      <c r="AD80" s="35">
        <v>0</v>
      </c>
      <c r="AE80" s="35"/>
      <c r="AF80" s="22"/>
    </row>
    <row r="81" spans="1:32" s="3" customFormat="1" ht="18.75" x14ac:dyDescent="0.3">
      <c r="A81" s="40" t="s">
        <v>25</v>
      </c>
      <c r="B81" s="34">
        <f>H81+J81+L81+N81+P81+R81+T81+V81+X81+Z81+AB81+AD81</f>
        <v>100</v>
      </c>
      <c r="C81" s="35"/>
      <c r="D81" s="35"/>
      <c r="E81" s="35"/>
      <c r="F81" s="35"/>
      <c r="G81" s="35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6">
        <v>0</v>
      </c>
      <c r="O81" s="36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100</v>
      </c>
      <c r="AC81" s="35">
        <v>0</v>
      </c>
      <c r="AD81" s="35">
        <v>0</v>
      </c>
      <c r="AE81" s="35"/>
      <c r="AF81" s="22"/>
    </row>
    <row r="82" spans="1:32" s="7" customFormat="1" ht="18.75" x14ac:dyDescent="0.3">
      <c r="A82" s="40" t="s">
        <v>33</v>
      </c>
      <c r="B82" s="34">
        <f>H82+J82+L82+N82+P82+R82+T82+V82+X82+Z82+AB82+AD82</f>
        <v>0</v>
      </c>
      <c r="C82" s="34" t="s">
        <v>38</v>
      </c>
      <c r="D82" s="34"/>
      <c r="E82" s="34" t="s">
        <v>38</v>
      </c>
      <c r="F82" s="34" t="s">
        <v>38</v>
      </c>
      <c r="G82" s="34" t="s">
        <v>38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6">
        <v>0</v>
      </c>
      <c r="O82" s="36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4" t="s">
        <v>38</v>
      </c>
      <c r="AD82" s="35">
        <v>0</v>
      </c>
      <c r="AE82" s="63">
        <f>AE83</f>
        <v>0</v>
      </c>
      <c r="AF82" s="58"/>
    </row>
    <row r="83" spans="1:32" s="3" customFormat="1" ht="18.75" x14ac:dyDescent="0.3">
      <c r="A83" s="40" t="s">
        <v>34</v>
      </c>
      <c r="B83" s="34">
        <f>H83+J83+L83+N83+P83+R83+T83+V83+X83+Z83+AB83+AD83</f>
        <v>0</v>
      </c>
      <c r="C83" s="34" t="s">
        <v>38</v>
      </c>
      <c r="D83" s="34"/>
      <c r="E83" s="34" t="s">
        <v>38</v>
      </c>
      <c r="F83" s="34" t="s">
        <v>38</v>
      </c>
      <c r="G83" s="34" t="s">
        <v>38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6">
        <v>0</v>
      </c>
      <c r="O83" s="36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4" t="s">
        <v>38</v>
      </c>
      <c r="AD83" s="35">
        <v>0</v>
      </c>
      <c r="AE83" s="35">
        <f>AE84+AE85</f>
        <v>0</v>
      </c>
      <c r="AF83" s="22"/>
    </row>
    <row r="84" spans="1:32" s="3" customFormat="1" ht="42.75" customHeight="1" x14ac:dyDescent="0.25">
      <c r="A84" s="30" t="s">
        <v>53</v>
      </c>
      <c r="B84" s="31">
        <f t="shared" ref="B84:G84" si="51">SUM(B85:B88)</f>
        <v>600</v>
      </c>
      <c r="C84" s="31">
        <f t="shared" si="51"/>
        <v>0</v>
      </c>
      <c r="D84" s="31">
        <f t="shared" si="51"/>
        <v>200</v>
      </c>
      <c r="E84" s="31">
        <f t="shared" si="51"/>
        <v>0</v>
      </c>
      <c r="F84" s="31">
        <f t="shared" si="51"/>
        <v>0</v>
      </c>
      <c r="G84" s="31">
        <f t="shared" si="51"/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2">
        <v>0</v>
      </c>
      <c r="O84" s="32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f>SUM(AA85:AA88)</f>
        <v>0</v>
      </c>
      <c r="AB84" s="31">
        <f>SUM(AB85:AB88)</f>
        <v>600</v>
      </c>
      <c r="AC84" s="31" t="s">
        <v>38</v>
      </c>
      <c r="AD84" s="31">
        <v>0</v>
      </c>
      <c r="AE84" s="31"/>
      <c r="AF84" s="31"/>
    </row>
    <row r="85" spans="1:32" s="3" customFormat="1" ht="18.75" x14ac:dyDescent="0.3">
      <c r="A85" s="40" t="s">
        <v>32</v>
      </c>
      <c r="B85" s="34">
        <f>H85+J85+L85+N85+P85+R85+T85+V85+X85+Z85+AB85+AD85</f>
        <v>200</v>
      </c>
      <c r="C85" s="34" t="s">
        <v>38</v>
      </c>
      <c r="D85" s="34">
        <v>200</v>
      </c>
      <c r="E85" s="34" t="s">
        <v>38</v>
      </c>
      <c r="F85" s="34" t="s">
        <v>38</v>
      </c>
      <c r="G85" s="34" t="s">
        <v>38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6">
        <v>0</v>
      </c>
      <c r="O85" s="36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200</v>
      </c>
      <c r="AC85" s="34" t="s">
        <v>38</v>
      </c>
      <c r="AD85" s="35">
        <v>0</v>
      </c>
      <c r="AE85" s="35"/>
      <c r="AF85" s="25"/>
    </row>
    <row r="86" spans="1:32" s="7" customFormat="1" ht="19.5" customHeight="1" x14ac:dyDescent="0.3">
      <c r="A86" s="40" t="s">
        <v>25</v>
      </c>
      <c r="B86" s="34">
        <f>H86+J86+L86+N86+P86+R86+T86+V86+X86+Z86+AB86+AD86</f>
        <v>400</v>
      </c>
      <c r="C86" s="35"/>
      <c r="D86" s="35"/>
      <c r="E86" s="35"/>
      <c r="F86" s="35"/>
      <c r="G86" s="35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6">
        <v>0</v>
      </c>
      <c r="O86" s="36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400</v>
      </c>
      <c r="AC86" s="35">
        <v>0</v>
      </c>
      <c r="AD86" s="35"/>
      <c r="AE86" s="35"/>
      <c r="AF86" s="25"/>
    </row>
    <row r="87" spans="1:32" s="3" customFormat="1" ht="18.75" x14ac:dyDescent="0.3">
      <c r="A87" s="40" t="s">
        <v>33</v>
      </c>
      <c r="B87" s="34">
        <f>H87+J87+L87+N87+P87+R87+T87+V87+X87+Z87+AB87+AD87</f>
        <v>0</v>
      </c>
      <c r="C87" s="34" t="s">
        <v>38</v>
      </c>
      <c r="D87" s="34"/>
      <c r="E87" s="34" t="s">
        <v>38</v>
      </c>
      <c r="F87" s="34" t="s">
        <v>38</v>
      </c>
      <c r="G87" s="34" t="s">
        <v>38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6">
        <v>0</v>
      </c>
      <c r="O87" s="36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4" t="s">
        <v>38</v>
      </c>
      <c r="AD87" s="35">
        <v>0</v>
      </c>
      <c r="AE87" s="35"/>
      <c r="AF87" s="25"/>
    </row>
    <row r="88" spans="1:32" s="3" customFormat="1" ht="18.75" x14ac:dyDescent="0.3">
      <c r="A88" s="40" t="s">
        <v>34</v>
      </c>
      <c r="B88" s="34">
        <f>H88+J88+L88+N88+P88+R88+T88+V88+X88+Z88+AB88+AD88</f>
        <v>0</v>
      </c>
      <c r="C88" s="34" t="s">
        <v>38</v>
      </c>
      <c r="D88" s="34"/>
      <c r="E88" s="34" t="s">
        <v>38</v>
      </c>
      <c r="F88" s="34" t="s">
        <v>38</v>
      </c>
      <c r="G88" s="34" t="s">
        <v>38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6">
        <v>0</v>
      </c>
      <c r="O88" s="36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4" t="s">
        <v>38</v>
      </c>
      <c r="AD88" s="35">
        <v>0</v>
      </c>
      <c r="AE88" s="34"/>
      <c r="AF88" s="25"/>
    </row>
    <row r="89" spans="1:32" s="3" customFormat="1" ht="57" hidden="1" customHeight="1" x14ac:dyDescent="0.3">
      <c r="A89" s="52" t="s">
        <v>54</v>
      </c>
      <c r="B89" s="23">
        <f>B91+B92</f>
        <v>0</v>
      </c>
      <c r="C89" s="23">
        <f t="shared" ref="C89:AD89" si="52">C91+C92</f>
        <v>0</v>
      </c>
      <c r="D89" s="23">
        <f>D91+D92</f>
        <v>0</v>
      </c>
      <c r="E89" s="23">
        <f t="shared" si="52"/>
        <v>0</v>
      </c>
      <c r="F89" s="23">
        <f t="shared" si="52"/>
        <v>0</v>
      </c>
      <c r="G89" s="23">
        <f t="shared" si="52"/>
        <v>0</v>
      </c>
      <c r="H89" s="23">
        <f t="shared" si="52"/>
        <v>0</v>
      </c>
      <c r="I89" s="23">
        <f t="shared" si="52"/>
        <v>0</v>
      </c>
      <c r="J89" s="23">
        <f t="shared" si="52"/>
        <v>0</v>
      </c>
      <c r="K89" s="23">
        <f t="shared" si="52"/>
        <v>0</v>
      </c>
      <c r="L89" s="23">
        <f t="shared" si="52"/>
        <v>0</v>
      </c>
      <c r="M89" s="23">
        <f t="shared" si="52"/>
        <v>0</v>
      </c>
      <c r="N89" s="20">
        <f t="shared" si="52"/>
        <v>0</v>
      </c>
      <c r="O89" s="20">
        <f t="shared" si="52"/>
        <v>0</v>
      </c>
      <c r="P89" s="23">
        <f t="shared" si="52"/>
        <v>0</v>
      </c>
      <c r="Q89" s="23">
        <f t="shared" si="52"/>
        <v>0</v>
      </c>
      <c r="R89" s="23">
        <f t="shared" si="52"/>
        <v>0</v>
      </c>
      <c r="S89" s="23">
        <f t="shared" si="52"/>
        <v>0</v>
      </c>
      <c r="T89" s="23">
        <f t="shared" si="52"/>
        <v>0</v>
      </c>
      <c r="U89" s="23">
        <f t="shared" si="52"/>
        <v>0</v>
      </c>
      <c r="V89" s="23">
        <f t="shared" si="52"/>
        <v>0</v>
      </c>
      <c r="W89" s="23">
        <f t="shared" si="52"/>
        <v>0</v>
      </c>
      <c r="X89" s="23">
        <f t="shared" si="52"/>
        <v>0</v>
      </c>
      <c r="Y89" s="23">
        <f t="shared" si="52"/>
        <v>0</v>
      </c>
      <c r="Z89" s="23">
        <f t="shared" si="52"/>
        <v>0</v>
      </c>
      <c r="AA89" s="23">
        <f t="shared" si="52"/>
        <v>0</v>
      </c>
      <c r="AB89" s="23">
        <f t="shared" si="52"/>
        <v>0</v>
      </c>
      <c r="AC89" s="23">
        <f t="shared" si="52"/>
        <v>0</v>
      </c>
      <c r="AD89" s="23">
        <f t="shared" si="52"/>
        <v>0</v>
      </c>
      <c r="AE89" s="60"/>
      <c r="AF89" s="22"/>
    </row>
    <row r="90" spans="1:32" s="7" customFormat="1" ht="18.75" hidden="1" x14ac:dyDescent="0.3">
      <c r="A90" s="40" t="s">
        <v>23</v>
      </c>
      <c r="B90" s="26"/>
      <c r="C90" s="27"/>
      <c r="D90" s="27"/>
      <c r="E90" s="28"/>
      <c r="F90" s="28"/>
      <c r="G90" s="28"/>
      <c r="H90" s="28"/>
      <c r="I90" s="28"/>
      <c r="J90" s="28"/>
      <c r="K90" s="28"/>
      <c r="L90" s="28"/>
      <c r="M90" s="28"/>
      <c r="N90" s="29"/>
      <c r="O90" s="29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63"/>
      <c r="AF90" s="58"/>
    </row>
    <row r="91" spans="1:32" s="3" customFormat="1" ht="101.25" hidden="1" customHeight="1" x14ac:dyDescent="0.3">
      <c r="A91" s="40" t="s">
        <v>55</v>
      </c>
      <c r="B91" s="35">
        <v>0</v>
      </c>
      <c r="C91" s="35">
        <v>0</v>
      </c>
      <c r="D91" s="35"/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6">
        <v>0</v>
      </c>
      <c r="O91" s="36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f>AE92+AE93</f>
        <v>0</v>
      </c>
      <c r="AF91" s="25"/>
    </row>
    <row r="92" spans="1:32" s="7" customFormat="1" ht="106.5" hidden="1" customHeight="1" x14ac:dyDescent="0.3">
      <c r="A92" s="40" t="s">
        <v>56</v>
      </c>
      <c r="B92" s="35">
        <v>0</v>
      </c>
      <c r="C92" s="35">
        <v>0</v>
      </c>
      <c r="D92" s="35"/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6">
        <v>0</v>
      </c>
      <c r="O92" s="36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/>
      <c r="AF92" s="25"/>
    </row>
    <row r="93" spans="1:32" s="3" customFormat="1" ht="80.25" customHeight="1" x14ac:dyDescent="0.3">
      <c r="A93" s="50" t="s">
        <v>57</v>
      </c>
      <c r="B93" s="23">
        <f t="shared" ref="B93:AD93" si="53">B95+B96+B101</f>
        <v>60</v>
      </c>
      <c r="C93" s="23">
        <f t="shared" si="53"/>
        <v>0</v>
      </c>
      <c r="D93" s="23"/>
      <c r="E93" s="23">
        <f t="shared" si="53"/>
        <v>0</v>
      </c>
      <c r="F93" s="23">
        <f t="shared" si="53"/>
        <v>0</v>
      </c>
      <c r="G93" s="23">
        <f t="shared" si="53"/>
        <v>0</v>
      </c>
      <c r="H93" s="23">
        <f t="shared" si="53"/>
        <v>0</v>
      </c>
      <c r="I93" s="23">
        <f t="shared" si="53"/>
        <v>0</v>
      </c>
      <c r="J93" s="23">
        <f t="shared" si="53"/>
        <v>0</v>
      </c>
      <c r="K93" s="23">
        <f t="shared" si="53"/>
        <v>0</v>
      </c>
      <c r="L93" s="23">
        <f t="shared" si="53"/>
        <v>0</v>
      </c>
      <c r="M93" s="23">
        <f t="shared" si="53"/>
        <v>0</v>
      </c>
      <c r="N93" s="20">
        <f t="shared" si="53"/>
        <v>0</v>
      </c>
      <c r="O93" s="20">
        <f t="shared" si="53"/>
        <v>0</v>
      </c>
      <c r="P93" s="23">
        <f t="shared" si="53"/>
        <v>0</v>
      </c>
      <c r="Q93" s="23">
        <f t="shared" si="53"/>
        <v>0</v>
      </c>
      <c r="R93" s="23">
        <f t="shared" si="53"/>
        <v>0</v>
      </c>
      <c r="S93" s="23">
        <f t="shared" si="53"/>
        <v>0</v>
      </c>
      <c r="T93" s="23">
        <f t="shared" si="53"/>
        <v>10</v>
      </c>
      <c r="U93" s="23">
        <f t="shared" si="53"/>
        <v>0</v>
      </c>
      <c r="V93" s="23">
        <f t="shared" si="53"/>
        <v>10</v>
      </c>
      <c r="W93" s="23">
        <f t="shared" si="53"/>
        <v>0</v>
      </c>
      <c r="X93" s="23">
        <f t="shared" si="53"/>
        <v>10</v>
      </c>
      <c r="Y93" s="23">
        <f t="shared" si="53"/>
        <v>0</v>
      </c>
      <c r="Z93" s="23">
        <f t="shared" si="53"/>
        <v>10</v>
      </c>
      <c r="AA93" s="23">
        <f t="shared" si="53"/>
        <v>0</v>
      </c>
      <c r="AB93" s="23">
        <f t="shared" si="53"/>
        <v>10</v>
      </c>
      <c r="AC93" s="23">
        <f t="shared" si="53"/>
        <v>0</v>
      </c>
      <c r="AD93" s="23">
        <f t="shared" si="53"/>
        <v>10</v>
      </c>
      <c r="AE93" s="35"/>
      <c r="AF93" s="22"/>
    </row>
    <row r="94" spans="1:32" s="3" customFormat="1" ht="18.75" x14ac:dyDescent="0.3">
      <c r="A94" s="40" t="s">
        <v>23</v>
      </c>
      <c r="B94" s="26"/>
      <c r="C94" s="27"/>
      <c r="D94" s="27"/>
      <c r="E94" s="28"/>
      <c r="F94" s="28"/>
      <c r="G94" s="28"/>
      <c r="H94" s="28"/>
      <c r="I94" s="28"/>
      <c r="J94" s="28"/>
      <c r="K94" s="28"/>
      <c r="L94" s="28"/>
      <c r="M94" s="28"/>
      <c r="N94" s="29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60"/>
      <c r="AF94" s="22"/>
    </row>
    <row r="95" spans="1:32" s="3" customFormat="1" ht="79.5" hidden="1" customHeight="1" x14ac:dyDescent="0.3">
      <c r="A95" s="40" t="s">
        <v>58</v>
      </c>
      <c r="B95" s="35">
        <v>0</v>
      </c>
      <c r="C95" s="35">
        <v>0</v>
      </c>
      <c r="D95" s="35"/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6">
        <v>0</v>
      </c>
      <c r="O95" s="36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60"/>
      <c r="AF95" s="22"/>
    </row>
    <row r="96" spans="1:32" s="3" customFormat="1" ht="159.75" customHeight="1" x14ac:dyDescent="0.25">
      <c r="A96" s="61" t="s">
        <v>59</v>
      </c>
      <c r="B96" s="31">
        <f>SUM(B97:B100)</f>
        <v>60</v>
      </c>
      <c r="C96" s="31">
        <f t="shared" ref="C96:AD96" si="54">SUM(C97:C100)</f>
        <v>0</v>
      </c>
      <c r="D96" s="31"/>
      <c r="E96" s="31">
        <f t="shared" si="54"/>
        <v>0</v>
      </c>
      <c r="F96" s="31">
        <f t="shared" si="54"/>
        <v>0</v>
      </c>
      <c r="G96" s="31">
        <f t="shared" si="54"/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2">
        <v>0</v>
      </c>
      <c r="O96" s="32">
        <v>0</v>
      </c>
      <c r="P96" s="31">
        <v>0</v>
      </c>
      <c r="Q96" s="31">
        <v>0</v>
      </c>
      <c r="R96" s="31">
        <v>0</v>
      </c>
      <c r="S96" s="31">
        <f t="shared" si="54"/>
        <v>0</v>
      </c>
      <c r="T96" s="31">
        <f t="shared" si="54"/>
        <v>10</v>
      </c>
      <c r="U96" s="31">
        <f t="shared" si="54"/>
        <v>0</v>
      </c>
      <c r="V96" s="31">
        <f t="shared" si="54"/>
        <v>10</v>
      </c>
      <c r="W96" s="31">
        <f t="shared" si="54"/>
        <v>0</v>
      </c>
      <c r="X96" s="31">
        <f t="shared" si="54"/>
        <v>10</v>
      </c>
      <c r="Y96" s="31">
        <f t="shared" si="54"/>
        <v>0</v>
      </c>
      <c r="Z96" s="31">
        <f t="shared" si="54"/>
        <v>10</v>
      </c>
      <c r="AA96" s="31">
        <f t="shared" si="54"/>
        <v>0</v>
      </c>
      <c r="AB96" s="31">
        <f t="shared" si="54"/>
        <v>10</v>
      </c>
      <c r="AC96" s="31">
        <f t="shared" si="54"/>
        <v>0</v>
      </c>
      <c r="AD96" s="31">
        <f t="shared" si="54"/>
        <v>10</v>
      </c>
      <c r="AE96" s="31">
        <f>AE97</f>
        <v>0</v>
      </c>
      <c r="AF96" s="62"/>
    </row>
    <row r="97" spans="1:32" s="3" customFormat="1" ht="18.75" x14ac:dyDescent="0.3">
      <c r="A97" s="40" t="s">
        <v>32</v>
      </c>
      <c r="B97" s="35">
        <v>0</v>
      </c>
      <c r="C97" s="35">
        <v>0</v>
      </c>
      <c r="D97" s="35"/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6">
        <v>0</v>
      </c>
      <c r="O97" s="36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f>AE98+AE99</f>
        <v>0</v>
      </c>
      <c r="AF97" s="22"/>
    </row>
    <row r="98" spans="1:32" s="3" customFormat="1" ht="18.75" x14ac:dyDescent="0.3">
      <c r="A98" s="50" t="s">
        <v>25</v>
      </c>
      <c r="B98" s="34">
        <f>H98+J98+L98+N98+P98+R98+T98+V98+X98+Z98+AB98+AD98</f>
        <v>60</v>
      </c>
      <c r="C98" s="35"/>
      <c r="D98" s="35"/>
      <c r="E98" s="60"/>
      <c r="F98" s="60"/>
      <c r="G98" s="60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6">
        <v>0</v>
      </c>
      <c r="O98" s="36">
        <v>0</v>
      </c>
      <c r="P98" s="35">
        <v>0</v>
      </c>
      <c r="Q98" s="35">
        <v>0</v>
      </c>
      <c r="R98" s="35">
        <v>0</v>
      </c>
      <c r="S98" s="35"/>
      <c r="T98" s="35">
        <v>10</v>
      </c>
      <c r="U98" s="35"/>
      <c r="V98" s="35">
        <v>10</v>
      </c>
      <c r="W98" s="35"/>
      <c r="X98" s="35">
        <v>10</v>
      </c>
      <c r="Y98" s="35"/>
      <c r="Z98" s="35">
        <v>10</v>
      </c>
      <c r="AA98" s="35"/>
      <c r="AB98" s="35">
        <v>10</v>
      </c>
      <c r="AC98" s="35"/>
      <c r="AD98" s="35">
        <v>10</v>
      </c>
      <c r="AE98" s="35"/>
      <c r="AF98" s="25"/>
    </row>
    <row r="99" spans="1:32" s="3" customFormat="1" ht="18.75" x14ac:dyDescent="0.3">
      <c r="A99" s="40" t="s">
        <v>33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6"/>
      <c r="O99" s="36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22"/>
    </row>
    <row r="100" spans="1:32" s="3" customFormat="1" ht="18.75" x14ac:dyDescent="0.3">
      <c r="A100" s="40" t="s">
        <v>34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6"/>
      <c r="O100" s="36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60"/>
      <c r="AF100" s="22"/>
    </row>
    <row r="101" spans="1:32" s="3" customFormat="1" ht="66" hidden="1" customHeight="1" x14ac:dyDescent="0.3">
      <c r="A101" s="40" t="s">
        <v>60</v>
      </c>
      <c r="B101" s="35">
        <v>0</v>
      </c>
      <c r="C101" s="35">
        <v>0</v>
      </c>
      <c r="D101" s="35"/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6">
        <v>0</v>
      </c>
      <c r="O101" s="36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60"/>
      <c r="AF101" s="22"/>
    </row>
    <row r="102" spans="1:32" s="3" customFormat="1" ht="56.25" hidden="1" x14ac:dyDescent="0.3">
      <c r="A102" s="52" t="s">
        <v>61</v>
      </c>
      <c r="B102" s="23">
        <f>B103</f>
        <v>0</v>
      </c>
      <c r="C102" s="23">
        <f t="shared" ref="C102:AD102" si="55">C103</f>
        <v>0</v>
      </c>
      <c r="D102" s="23"/>
      <c r="E102" s="23">
        <f t="shared" si="55"/>
        <v>0</v>
      </c>
      <c r="F102" s="23">
        <f t="shared" si="55"/>
        <v>0</v>
      </c>
      <c r="G102" s="23">
        <f t="shared" si="55"/>
        <v>0</v>
      </c>
      <c r="H102" s="23">
        <f t="shared" si="55"/>
        <v>0</v>
      </c>
      <c r="I102" s="23">
        <f t="shared" si="55"/>
        <v>0</v>
      </c>
      <c r="J102" s="23">
        <f t="shared" si="55"/>
        <v>0</v>
      </c>
      <c r="K102" s="23">
        <f t="shared" si="55"/>
        <v>0</v>
      </c>
      <c r="L102" s="23">
        <f t="shared" si="55"/>
        <v>0</v>
      </c>
      <c r="M102" s="23">
        <f t="shared" si="55"/>
        <v>0</v>
      </c>
      <c r="N102" s="20">
        <f t="shared" si="55"/>
        <v>0</v>
      </c>
      <c r="O102" s="20">
        <f t="shared" si="55"/>
        <v>0</v>
      </c>
      <c r="P102" s="23">
        <f t="shared" si="55"/>
        <v>0</v>
      </c>
      <c r="Q102" s="23">
        <f t="shared" si="55"/>
        <v>0</v>
      </c>
      <c r="R102" s="23">
        <f t="shared" si="55"/>
        <v>0</v>
      </c>
      <c r="S102" s="23">
        <f t="shared" si="55"/>
        <v>0</v>
      </c>
      <c r="T102" s="23">
        <f t="shared" si="55"/>
        <v>0</v>
      </c>
      <c r="U102" s="23">
        <f t="shared" si="55"/>
        <v>0</v>
      </c>
      <c r="V102" s="23">
        <f t="shared" si="55"/>
        <v>0</v>
      </c>
      <c r="W102" s="23">
        <f t="shared" si="55"/>
        <v>0</v>
      </c>
      <c r="X102" s="23">
        <f t="shared" si="55"/>
        <v>0</v>
      </c>
      <c r="Y102" s="23">
        <f t="shared" si="55"/>
        <v>0</v>
      </c>
      <c r="Z102" s="23">
        <f t="shared" si="55"/>
        <v>0</v>
      </c>
      <c r="AA102" s="23">
        <f t="shared" si="55"/>
        <v>0</v>
      </c>
      <c r="AB102" s="23">
        <f t="shared" si="55"/>
        <v>0</v>
      </c>
      <c r="AC102" s="23">
        <f t="shared" si="55"/>
        <v>0</v>
      </c>
      <c r="AD102" s="23">
        <f t="shared" si="55"/>
        <v>0</v>
      </c>
      <c r="AE102" s="60">
        <f>AE103</f>
        <v>0</v>
      </c>
      <c r="AF102" s="59"/>
    </row>
    <row r="103" spans="1:32" s="3" customFormat="1" ht="39.75" hidden="1" customHeight="1" x14ac:dyDescent="0.3">
      <c r="A103" s="40" t="s">
        <v>62</v>
      </c>
      <c r="B103" s="35">
        <v>0</v>
      </c>
      <c r="C103" s="35">
        <v>0</v>
      </c>
      <c r="D103" s="35"/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6">
        <v>0</v>
      </c>
      <c r="O103" s="36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4">
        <f>AE105</f>
        <v>0</v>
      </c>
      <c r="AF103" s="22"/>
    </row>
    <row r="104" spans="1:32" s="3" customFormat="1" ht="57.75" customHeight="1" x14ac:dyDescent="0.3">
      <c r="A104" s="52" t="s">
        <v>63</v>
      </c>
      <c r="B104" s="23">
        <f t="shared" ref="B104:AD104" si="56">B105+B110</f>
        <v>323.39999999999998</v>
      </c>
      <c r="C104" s="23">
        <f t="shared" si="56"/>
        <v>0</v>
      </c>
      <c r="D104" s="23"/>
      <c r="E104" s="23">
        <f t="shared" si="56"/>
        <v>0</v>
      </c>
      <c r="F104" s="23">
        <f t="shared" si="56"/>
        <v>0</v>
      </c>
      <c r="G104" s="23">
        <f t="shared" si="56"/>
        <v>0</v>
      </c>
      <c r="H104" s="23">
        <f t="shared" si="56"/>
        <v>0</v>
      </c>
      <c r="I104" s="23">
        <f t="shared" si="56"/>
        <v>0</v>
      </c>
      <c r="J104" s="23">
        <f t="shared" si="56"/>
        <v>0</v>
      </c>
      <c r="K104" s="23">
        <f t="shared" si="56"/>
        <v>0</v>
      </c>
      <c r="L104" s="23">
        <f t="shared" si="56"/>
        <v>0</v>
      </c>
      <c r="M104" s="23">
        <f t="shared" si="56"/>
        <v>0</v>
      </c>
      <c r="N104" s="20">
        <f t="shared" si="56"/>
        <v>0</v>
      </c>
      <c r="O104" s="20">
        <f t="shared" si="56"/>
        <v>0</v>
      </c>
      <c r="P104" s="23">
        <f t="shared" si="56"/>
        <v>0</v>
      </c>
      <c r="Q104" s="23">
        <f t="shared" si="56"/>
        <v>0</v>
      </c>
      <c r="R104" s="23">
        <f t="shared" si="56"/>
        <v>0</v>
      </c>
      <c r="S104" s="23">
        <f t="shared" si="56"/>
        <v>0</v>
      </c>
      <c r="T104" s="23">
        <f t="shared" si="56"/>
        <v>0</v>
      </c>
      <c r="U104" s="23">
        <f t="shared" si="56"/>
        <v>0</v>
      </c>
      <c r="V104" s="23">
        <f t="shared" si="56"/>
        <v>0</v>
      </c>
      <c r="W104" s="23">
        <f t="shared" si="56"/>
        <v>0</v>
      </c>
      <c r="X104" s="23">
        <f t="shared" si="56"/>
        <v>0</v>
      </c>
      <c r="Y104" s="23">
        <f t="shared" si="56"/>
        <v>0</v>
      </c>
      <c r="Z104" s="23">
        <f t="shared" si="56"/>
        <v>100</v>
      </c>
      <c r="AA104" s="23">
        <f t="shared" si="56"/>
        <v>0</v>
      </c>
      <c r="AB104" s="23">
        <f t="shared" si="56"/>
        <v>0</v>
      </c>
      <c r="AC104" s="23">
        <f t="shared" si="56"/>
        <v>0</v>
      </c>
      <c r="AD104" s="23">
        <f t="shared" si="56"/>
        <v>223.4</v>
      </c>
      <c r="AE104" s="60"/>
      <c r="AF104" s="22"/>
    </row>
    <row r="105" spans="1:32" s="3" customFormat="1" ht="58.5" customHeight="1" x14ac:dyDescent="0.25">
      <c r="A105" s="61" t="s">
        <v>64</v>
      </c>
      <c r="B105" s="31">
        <f>SUM(B106:B109)</f>
        <v>323.39999999999998</v>
      </c>
      <c r="C105" s="31">
        <f>SUM(C106:C109)</f>
        <v>0</v>
      </c>
      <c r="D105" s="31"/>
      <c r="E105" s="31">
        <f>SUM(E106:E109)</f>
        <v>0</v>
      </c>
      <c r="F105" s="31">
        <f>SUM(F106:F109)</f>
        <v>0</v>
      </c>
      <c r="G105" s="31">
        <f>SUM(G106:G109)</f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2">
        <v>0</v>
      </c>
      <c r="O105" s="32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f t="shared" ref="Y105:AD105" si="57">SUM(Y106:Y109)</f>
        <v>0</v>
      </c>
      <c r="Z105" s="31">
        <f t="shared" si="57"/>
        <v>100</v>
      </c>
      <c r="AA105" s="31">
        <f t="shared" si="57"/>
        <v>0</v>
      </c>
      <c r="AB105" s="31">
        <v>0</v>
      </c>
      <c r="AC105" s="31">
        <f t="shared" si="57"/>
        <v>0</v>
      </c>
      <c r="AD105" s="31">
        <f t="shared" si="57"/>
        <v>223.4</v>
      </c>
      <c r="AE105" s="31">
        <f>AE106</f>
        <v>0</v>
      </c>
      <c r="AF105" s="62"/>
    </row>
    <row r="106" spans="1:32" s="3" customFormat="1" ht="18.75" x14ac:dyDescent="0.3">
      <c r="A106" s="40" t="s">
        <v>32</v>
      </c>
      <c r="B106" s="34">
        <f>H106+J106+L106+N106+P106+R106+T106+V106+X106+Z106+AB106+AD106</f>
        <v>123.4</v>
      </c>
      <c r="C106" s="35">
        <v>0</v>
      </c>
      <c r="D106" s="35">
        <v>123.4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6">
        <v>0</v>
      </c>
      <c r="O106" s="36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123.4</v>
      </c>
      <c r="AE106" s="60"/>
      <c r="AF106" s="22"/>
    </row>
    <row r="107" spans="1:32" s="3" customFormat="1" ht="18.75" x14ac:dyDescent="0.3">
      <c r="A107" s="50" t="s">
        <v>25</v>
      </c>
      <c r="B107" s="34">
        <f>H107+J107+L107+N107+P107+R107+T107+V107+X107+Z107+AB107+AD107</f>
        <v>200</v>
      </c>
      <c r="C107" s="35"/>
      <c r="D107" s="35"/>
      <c r="E107" s="60"/>
      <c r="F107" s="60"/>
      <c r="G107" s="60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6">
        <v>0</v>
      </c>
      <c r="O107" s="36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/>
      <c r="Z107" s="35">
        <v>100</v>
      </c>
      <c r="AA107" s="35"/>
      <c r="AB107" s="35">
        <v>0</v>
      </c>
      <c r="AC107" s="35"/>
      <c r="AD107" s="35">
        <v>100</v>
      </c>
      <c r="AE107" s="35"/>
      <c r="AF107" s="25"/>
    </row>
    <row r="108" spans="1:32" s="3" customFormat="1" ht="18.75" x14ac:dyDescent="0.3">
      <c r="A108" s="40" t="s">
        <v>33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6"/>
      <c r="O108" s="36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22"/>
    </row>
    <row r="109" spans="1:32" s="3" customFormat="1" ht="18.75" x14ac:dyDescent="0.3">
      <c r="A109" s="40" t="s">
        <v>34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6"/>
      <c r="O109" s="36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60"/>
      <c r="AF109" s="22"/>
    </row>
    <row r="110" spans="1:32" s="3" customFormat="1" ht="93.75" hidden="1" x14ac:dyDescent="0.25">
      <c r="A110" s="61" t="s">
        <v>65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2">
        <v>0</v>
      </c>
      <c r="O110" s="32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/>
      <c r="AF110" s="62"/>
    </row>
    <row r="111" spans="1:32" s="3" customFormat="1" ht="175.5" customHeight="1" x14ac:dyDescent="0.3">
      <c r="A111" s="52" t="s">
        <v>66</v>
      </c>
      <c r="B111" s="23">
        <f t="shared" ref="B111:AD111" si="58">B112</f>
        <v>742.4</v>
      </c>
      <c r="C111" s="23">
        <f t="shared" si="58"/>
        <v>0</v>
      </c>
      <c r="D111" s="23">
        <f t="shared" si="58"/>
        <v>257.39999999999998</v>
      </c>
      <c r="E111" s="23">
        <f t="shared" si="58"/>
        <v>0</v>
      </c>
      <c r="F111" s="23">
        <f t="shared" si="58"/>
        <v>0</v>
      </c>
      <c r="G111" s="23">
        <f t="shared" si="58"/>
        <v>0</v>
      </c>
      <c r="H111" s="23">
        <f t="shared" si="58"/>
        <v>0</v>
      </c>
      <c r="I111" s="23">
        <f t="shared" si="58"/>
        <v>0</v>
      </c>
      <c r="J111" s="23">
        <f t="shared" si="58"/>
        <v>0</v>
      </c>
      <c r="K111" s="23">
        <f t="shared" si="58"/>
        <v>0</v>
      </c>
      <c r="L111" s="23">
        <f t="shared" si="58"/>
        <v>0</v>
      </c>
      <c r="M111" s="23">
        <f t="shared" si="58"/>
        <v>0</v>
      </c>
      <c r="N111" s="20">
        <f t="shared" si="58"/>
        <v>0</v>
      </c>
      <c r="O111" s="20">
        <f t="shared" si="58"/>
        <v>0</v>
      </c>
      <c r="P111" s="23">
        <f t="shared" si="58"/>
        <v>0</v>
      </c>
      <c r="Q111" s="23">
        <f t="shared" si="58"/>
        <v>0</v>
      </c>
      <c r="R111" s="23">
        <f t="shared" si="58"/>
        <v>0</v>
      </c>
      <c r="S111" s="23">
        <f t="shared" si="58"/>
        <v>0</v>
      </c>
      <c r="T111" s="23">
        <f t="shared" si="58"/>
        <v>0</v>
      </c>
      <c r="U111" s="23">
        <f t="shared" si="58"/>
        <v>0</v>
      </c>
      <c r="V111" s="23">
        <f t="shared" si="58"/>
        <v>0</v>
      </c>
      <c r="W111" s="23">
        <f t="shared" si="58"/>
        <v>0</v>
      </c>
      <c r="X111" s="23">
        <f t="shared" si="58"/>
        <v>0</v>
      </c>
      <c r="Y111" s="23">
        <f t="shared" si="58"/>
        <v>0</v>
      </c>
      <c r="Z111" s="23">
        <f t="shared" si="58"/>
        <v>0</v>
      </c>
      <c r="AA111" s="23">
        <f t="shared" si="58"/>
        <v>0</v>
      </c>
      <c r="AB111" s="23">
        <f t="shared" si="58"/>
        <v>742.4</v>
      </c>
      <c r="AC111" s="23">
        <f t="shared" si="58"/>
        <v>0</v>
      </c>
      <c r="AD111" s="23">
        <f t="shared" si="58"/>
        <v>0</v>
      </c>
      <c r="AE111" s="60">
        <f>AE112</f>
        <v>0</v>
      </c>
      <c r="AF111" s="59"/>
    </row>
    <row r="112" spans="1:32" s="3" customFormat="1" ht="149.25" customHeight="1" x14ac:dyDescent="0.25">
      <c r="A112" s="61" t="s">
        <v>67</v>
      </c>
      <c r="B112" s="31">
        <f t="shared" ref="B112:G112" si="59">SUM(B113:B116)</f>
        <v>742.4</v>
      </c>
      <c r="C112" s="31">
        <f t="shared" si="59"/>
        <v>0</v>
      </c>
      <c r="D112" s="31">
        <f t="shared" si="59"/>
        <v>257.39999999999998</v>
      </c>
      <c r="E112" s="31">
        <f t="shared" si="59"/>
        <v>0</v>
      </c>
      <c r="F112" s="31">
        <f t="shared" si="59"/>
        <v>0</v>
      </c>
      <c r="G112" s="31">
        <f t="shared" si="59"/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2">
        <v>0</v>
      </c>
      <c r="O112" s="32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f>SUM(AB113:AB116)</f>
        <v>742.4</v>
      </c>
      <c r="AC112" s="31">
        <v>0</v>
      </c>
      <c r="AD112" s="31">
        <v>0</v>
      </c>
      <c r="AE112" s="31">
        <v>0</v>
      </c>
      <c r="AF112" s="62"/>
    </row>
    <row r="113" spans="1:34" s="3" customFormat="1" ht="18.75" x14ac:dyDescent="0.3">
      <c r="A113" s="40" t="s">
        <v>32</v>
      </c>
      <c r="B113" s="34">
        <f>H113+J113+L113+N113+P113+R113+T113+V113+X113+Z113+AB113+AD113</f>
        <v>257.39999999999998</v>
      </c>
      <c r="C113" s="35">
        <v>0</v>
      </c>
      <c r="D113" s="35">
        <v>257.39999999999998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6">
        <v>0</v>
      </c>
      <c r="O113" s="36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257.39999999999998</v>
      </c>
      <c r="AC113" s="35">
        <v>0</v>
      </c>
      <c r="AD113" s="35">
        <v>0</v>
      </c>
      <c r="AE113" s="60"/>
      <c r="AF113" s="22"/>
    </row>
    <row r="114" spans="1:34" s="3" customFormat="1" ht="18.75" x14ac:dyDescent="0.3">
      <c r="A114" s="50" t="s">
        <v>25</v>
      </c>
      <c r="B114" s="34">
        <f>H114+J114+L114+N114+P114+R114+T114+V114+X114+Z114+AB114+AD114</f>
        <v>485</v>
      </c>
      <c r="C114" s="35"/>
      <c r="D114" s="35"/>
      <c r="E114" s="60"/>
      <c r="F114" s="60"/>
      <c r="G114" s="60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6">
        <v>0</v>
      </c>
      <c r="O114" s="36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/>
      <c r="AB114" s="35">
        <v>485</v>
      </c>
      <c r="AC114" s="35">
        <v>0</v>
      </c>
      <c r="AD114" s="35">
        <v>0</v>
      </c>
      <c r="AE114" s="63"/>
      <c r="AF114" s="58"/>
    </row>
    <row r="115" spans="1:34" s="3" customFormat="1" ht="18.75" x14ac:dyDescent="0.3">
      <c r="A115" s="40" t="s">
        <v>33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6"/>
      <c r="O115" s="36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60"/>
      <c r="AF115" s="22"/>
    </row>
    <row r="116" spans="1:34" s="3" customFormat="1" ht="18.75" x14ac:dyDescent="0.3">
      <c r="A116" s="40" t="s">
        <v>34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6"/>
      <c r="O116" s="36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25"/>
    </row>
    <row r="117" spans="1:34" s="1" customFormat="1" ht="34.5" customHeight="1" x14ac:dyDescent="0.25">
      <c r="A117" s="71" t="s">
        <v>68</v>
      </c>
      <c r="B117" s="23">
        <f>B6+B31+B48</f>
        <v>67000.304000000004</v>
      </c>
      <c r="C117" s="23">
        <f t="shared" ref="C117:E117" si="60">C6+C31+C48</f>
        <v>24810.154999999999</v>
      </c>
      <c r="D117" s="23">
        <f t="shared" si="60"/>
        <v>26044.489999999998</v>
      </c>
      <c r="E117" s="23">
        <f t="shared" si="60"/>
        <v>24516.39</v>
      </c>
      <c r="F117" s="23">
        <f>E117/B117*100</f>
        <v>36.591460838744851</v>
      </c>
      <c r="G117" s="23">
        <f>E117/C117*100</f>
        <v>98.815948550099748</v>
      </c>
      <c r="H117" s="23">
        <f t="shared" ref="H117:AD117" si="61">H6+H31+H48</f>
        <v>8382.7109999999993</v>
      </c>
      <c r="I117" s="23">
        <f t="shared" si="61"/>
        <v>8103.84</v>
      </c>
      <c r="J117" s="23">
        <f t="shared" si="61"/>
        <v>3327.0299999999997</v>
      </c>
      <c r="K117" s="23">
        <f t="shared" si="61"/>
        <v>3578.72</v>
      </c>
      <c r="L117" s="23">
        <f t="shared" si="61"/>
        <v>8048.9639999999999</v>
      </c>
      <c r="M117" s="23">
        <f t="shared" si="61"/>
        <v>8045.08</v>
      </c>
      <c r="N117" s="24">
        <f t="shared" si="61"/>
        <v>5051.4500000000007</v>
      </c>
      <c r="O117" s="24">
        <f>O118+O119</f>
        <v>4788.75</v>
      </c>
      <c r="P117" s="23">
        <f t="shared" si="61"/>
        <v>4996</v>
      </c>
      <c r="Q117" s="23">
        <f t="shared" si="61"/>
        <v>0</v>
      </c>
      <c r="R117" s="23">
        <f t="shared" si="61"/>
        <v>5227.692</v>
      </c>
      <c r="S117" s="23">
        <f t="shared" si="61"/>
        <v>0</v>
      </c>
      <c r="T117" s="23">
        <f t="shared" si="61"/>
        <v>6276.1809999999996</v>
      </c>
      <c r="U117" s="23">
        <f t="shared" si="61"/>
        <v>0</v>
      </c>
      <c r="V117" s="23">
        <f t="shared" si="61"/>
        <v>4022.1529999999998</v>
      </c>
      <c r="W117" s="23">
        <f t="shared" si="61"/>
        <v>0</v>
      </c>
      <c r="X117" s="23">
        <f t="shared" si="61"/>
        <v>3150.5400000000004</v>
      </c>
      <c r="Y117" s="23">
        <f t="shared" si="61"/>
        <v>0</v>
      </c>
      <c r="Z117" s="23">
        <f t="shared" si="61"/>
        <v>6190.4430000000002</v>
      </c>
      <c r="AA117" s="23">
        <f t="shared" si="61"/>
        <v>0</v>
      </c>
      <c r="AB117" s="23">
        <f t="shared" si="61"/>
        <v>5518.43</v>
      </c>
      <c r="AC117" s="23">
        <f t="shared" si="61"/>
        <v>0</v>
      </c>
      <c r="AD117" s="23">
        <f t="shared" si="61"/>
        <v>6808.7099999999991</v>
      </c>
      <c r="AE117" s="35"/>
      <c r="AF117" s="22"/>
      <c r="AG117" s="10">
        <f>H117+J117+L117+N117+P117+R117+T117+V117+X117+Z117+AB117+AD117</f>
        <v>67000.304000000004</v>
      </c>
      <c r="AH117" s="10">
        <f>H117+J117+L117+N117+P117+R117+T117+V117+X117+Z117+AB117+AD117</f>
        <v>67000.304000000004</v>
      </c>
    </row>
    <row r="118" spans="1:34" s="3" customFormat="1" ht="24" customHeight="1" x14ac:dyDescent="0.25">
      <c r="A118" s="72" t="s">
        <v>32</v>
      </c>
      <c r="B118" s="34">
        <f>H118+J118+L118+N118+P118+R118+T118+V118+X118+Z118+AB118+AD118</f>
        <v>5571.5</v>
      </c>
      <c r="C118" s="34">
        <f t="shared" ref="C118:E118" si="62">I118+K118+M118+O118+Q118+S118+U118+W118+Y118+AA118+AC118+AE118</f>
        <v>3920</v>
      </c>
      <c r="D118" s="34">
        <f>D113+D106+D85+D80+D75+D65+D60+D55+D40+D35+D27+D12</f>
        <v>5571.5</v>
      </c>
      <c r="E118" s="34">
        <f t="shared" si="62"/>
        <v>3920</v>
      </c>
      <c r="F118" s="34">
        <f t="shared" ref="F118" si="63">E118/B118*100</f>
        <v>70.358072332405996</v>
      </c>
      <c r="G118" s="34">
        <f t="shared" ref="G118" si="64">E118/C118*100</f>
        <v>100</v>
      </c>
      <c r="H118" s="35">
        <f t="shared" ref="H118:K118" si="65">H27+H35+H40+H55+H60+H65+H70+H75+H80+H85+H97+H106+H113</f>
        <v>0</v>
      </c>
      <c r="I118" s="35">
        <f t="shared" si="65"/>
        <v>0</v>
      </c>
      <c r="J118" s="35">
        <f t="shared" si="65"/>
        <v>0</v>
      </c>
      <c r="K118" s="35">
        <f t="shared" si="65"/>
        <v>0</v>
      </c>
      <c r="L118" s="35">
        <f>L27+L35+L40+L55+L60+L65+L70+L75+L80+L85+L97+L106+L113</f>
        <v>3920</v>
      </c>
      <c r="M118" s="35">
        <f t="shared" ref="M118:AA118" si="66">M12+M27+M35+M40+M55+M60+M65+M70+M75+M80+M97+M113</f>
        <v>0</v>
      </c>
      <c r="N118" s="36">
        <f t="shared" si="66"/>
        <v>0</v>
      </c>
      <c r="O118" s="36">
        <f t="shared" si="66"/>
        <v>3920</v>
      </c>
      <c r="P118" s="35">
        <f t="shared" si="66"/>
        <v>0</v>
      </c>
      <c r="Q118" s="35">
        <f t="shared" si="66"/>
        <v>0</v>
      </c>
      <c r="R118" s="35">
        <f t="shared" si="66"/>
        <v>0</v>
      </c>
      <c r="S118" s="35">
        <f t="shared" si="66"/>
        <v>0</v>
      </c>
      <c r="T118" s="35">
        <f t="shared" si="66"/>
        <v>0</v>
      </c>
      <c r="U118" s="35">
        <f t="shared" si="66"/>
        <v>0</v>
      </c>
      <c r="V118" s="35">
        <f t="shared" si="66"/>
        <v>0</v>
      </c>
      <c r="W118" s="35">
        <f t="shared" si="66"/>
        <v>0</v>
      </c>
      <c r="X118" s="35">
        <f t="shared" si="66"/>
        <v>0</v>
      </c>
      <c r="Y118" s="35">
        <f t="shared" si="66"/>
        <v>0</v>
      </c>
      <c r="Z118" s="35">
        <f t="shared" si="66"/>
        <v>0</v>
      </c>
      <c r="AA118" s="35">
        <f t="shared" si="66"/>
        <v>0</v>
      </c>
      <c r="AB118" s="35">
        <f>AB27+AB35+AB40+AB55+AB60+AB65+AB70+AB75+AB80+AB85+AB97+AB106+AB113</f>
        <v>1268.0999999999999</v>
      </c>
      <c r="AC118" s="35">
        <f>AC12+AC27+AC35+AC40+AC55+AC60+AC65+AC70+AC75+AC80+AC97+AC113</f>
        <v>0</v>
      </c>
      <c r="AD118" s="35">
        <f>AD27+AD35+AD40+AD55+AD60+AD65+AD70+AD75+AD80+AD85+AD97+AD106+AD113</f>
        <v>383.4</v>
      </c>
      <c r="AE118" s="60"/>
      <c r="AF118" s="22"/>
    </row>
    <row r="119" spans="1:34" s="3" customFormat="1" ht="25.5" customHeight="1" x14ac:dyDescent="0.25">
      <c r="A119" s="72" t="s">
        <v>25</v>
      </c>
      <c r="B119" s="34">
        <f>H119+J119+L119+N119+P119+R119+T119+V119+X119+Z119+AB119+AD119</f>
        <v>61428.803999999996</v>
      </c>
      <c r="C119" s="34">
        <f>C41+C36+C28</f>
        <v>20727.294999999998</v>
      </c>
      <c r="D119" s="34">
        <f>D41+D36+D28</f>
        <v>20592.650000000001</v>
      </c>
      <c r="E119" s="34">
        <f>E41+E36+E28</f>
        <v>20592.650000000001</v>
      </c>
      <c r="F119" s="34">
        <f t="shared" ref="F119" si="67">E119/B119*100</f>
        <v>33.522791685802645</v>
      </c>
      <c r="G119" s="34">
        <f t="shared" ref="G119" si="68">E119/C119*100</f>
        <v>99.350397627862208</v>
      </c>
      <c r="H119" s="34">
        <f>H41+H36+H28</f>
        <v>8382.7109999999993</v>
      </c>
      <c r="I119" s="34">
        <f>I41+I36+I28</f>
        <v>8103.84</v>
      </c>
      <c r="J119" s="34">
        <f>J41+J36+J28</f>
        <v>3327.0299999999997</v>
      </c>
      <c r="K119" s="34">
        <f>K41+K36+K28</f>
        <v>3578.72</v>
      </c>
      <c r="L119" s="65">
        <f>L13+L28+L36+L41+L56+L61+L66+L71+L76+L81+L86+L98+L107+L114</f>
        <v>4128.9639999999999</v>
      </c>
      <c r="M119" s="34">
        <f t="shared" ref="M119:AA119" si="69">M6+M31+M44+M48</f>
        <v>8045.08</v>
      </c>
      <c r="N119" s="32">
        <f t="shared" si="69"/>
        <v>5051.4500000000007</v>
      </c>
      <c r="O119" s="32">
        <f>O41+O36+O28+O22+O13</f>
        <v>868.75000000000023</v>
      </c>
      <c r="P119" s="34">
        <f t="shared" si="69"/>
        <v>4996</v>
      </c>
      <c r="Q119" s="34">
        <f t="shared" si="69"/>
        <v>0</v>
      </c>
      <c r="R119" s="34">
        <f t="shared" si="69"/>
        <v>5227.692</v>
      </c>
      <c r="S119" s="34">
        <f t="shared" si="69"/>
        <v>0</v>
      </c>
      <c r="T119" s="34">
        <f t="shared" si="69"/>
        <v>6276.1809999999996</v>
      </c>
      <c r="U119" s="34">
        <f t="shared" si="69"/>
        <v>0</v>
      </c>
      <c r="V119" s="34">
        <f t="shared" si="69"/>
        <v>4022.1529999999998</v>
      </c>
      <c r="W119" s="34">
        <f t="shared" si="69"/>
        <v>0</v>
      </c>
      <c r="X119" s="34">
        <f t="shared" si="69"/>
        <v>3150.5400000000004</v>
      </c>
      <c r="Y119" s="34">
        <f t="shared" si="69"/>
        <v>0</v>
      </c>
      <c r="Z119" s="34">
        <f t="shared" si="69"/>
        <v>6190.4430000000002</v>
      </c>
      <c r="AA119" s="34">
        <f t="shared" si="69"/>
        <v>0</v>
      </c>
      <c r="AB119" s="34">
        <f>AB13+AB28+AB36+AB41+AB56+AB61+AB66+AB71+AB76+AB81+AB86+AB98+AB107+AB114</f>
        <v>4250.33</v>
      </c>
      <c r="AC119" s="34">
        <f>AC6+AC31+AC44+AC48</f>
        <v>0</v>
      </c>
      <c r="AD119" s="34">
        <f>AD10+AD13+AD28+AD36+AD41+AD56+AD61+AD66+AD71+AD76+AD86+AD98+AD107+AD114</f>
        <v>6425.31</v>
      </c>
      <c r="AE119" s="60"/>
      <c r="AF119" s="22"/>
    </row>
    <row r="120" spans="1:34" s="3" customFormat="1" ht="20.25" customHeight="1" x14ac:dyDescent="0.3">
      <c r="A120" s="66"/>
      <c r="B120" s="67"/>
      <c r="C120" s="67"/>
      <c r="D120" s="67"/>
      <c r="E120" s="67"/>
      <c r="F120" s="67"/>
      <c r="G120" s="67"/>
      <c r="H120" s="67"/>
      <c r="I120" s="67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70"/>
    </row>
    <row r="121" spans="1:34" ht="18.7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4" ht="21" x14ac:dyDescent="0.35">
      <c r="A122" s="9"/>
      <c r="B122" s="73" t="s">
        <v>70</v>
      </c>
      <c r="C122" s="73"/>
      <c r="D122" s="73"/>
      <c r="E122" s="73"/>
      <c r="F122" s="73"/>
      <c r="G122" s="73"/>
      <c r="H122" s="76"/>
      <c r="I122" s="76"/>
      <c r="J122" s="73"/>
      <c r="K122" s="73"/>
      <c r="L122" s="73"/>
      <c r="M122" s="73" t="s">
        <v>71</v>
      </c>
      <c r="N122" s="73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4" ht="18.75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4" ht="18.75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4" ht="18.75" x14ac:dyDescent="0.3">
      <c r="A125" s="9"/>
      <c r="B125" s="9" t="s">
        <v>69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4" ht="26.25" customHeight="1" x14ac:dyDescent="0.3">
      <c r="A126" s="9"/>
      <c r="B126" s="9" t="s">
        <v>77</v>
      </c>
      <c r="C126" s="9">
        <v>93752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8" spans="1:34" x14ac:dyDescent="0.25">
      <c r="B128" s="77">
        <v>41764</v>
      </c>
    </row>
  </sheetData>
  <mergeCells count="21">
    <mergeCell ref="AF20:AF24"/>
    <mergeCell ref="R4:S4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AF4:AF5"/>
    <mergeCell ref="T4:U4"/>
    <mergeCell ref="V4:W4"/>
    <mergeCell ref="A2:R2"/>
    <mergeCell ref="X4:Y4"/>
    <mergeCell ref="Z4:AA4"/>
    <mergeCell ref="AB4:AC4"/>
    <mergeCell ref="AD4:AE4"/>
  </mergeCells>
  <pageMargins left="0.82677165354330717" right="0.23622047244094491" top="0.15748031496062992" bottom="0.15748031496062992" header="0.31496062992125984" footer="0.31496062992125984"/>
  <pageSetup paperSize="9" scale="45" fitToWidth="0" fitToHeight="0" orientation="landscape" r:id="rId1"/>
  <rowBreaks count="3" manualBreakCount="3">
    <brk id="46" max="32" man="1"/>
    <brk id="78" max="32" man="1"/>
    <brk id="110" max="32" man="1"/>
  </rowBreaks>
  <colBreaks count="1" manualBreakCount="1">
    <brk id="19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Чернышкова Софья Леонидовна</cp:lastModifiedBy>
  <cp:lastPrinted>2014-05-08T10:03:09Z</cp:lastPrinted>
  <dcterms:created xsi:type="dcterms:W3CDTF">2014-03-05T08:55:50Z</dcterms:created>
  <dcterms:modified xsi:type="dcterms:W3CDTF">2014-06-05T04:49:48Z</dcterms:modified>
</cp:coreProperties>
</file>